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ja.milbrete\Desktop\2_06.02.2025\lemumi\"/>
    </mc:Choice>
  </mc:AlternateContent>
  <xr:revisionPtr revIDLastSave="0" documentId="8_{8B662179-B132-493E-8976-1A7811355DF7}" xr6:coauthVersionLast="47" xr6:coauthVersionMax="47" xr10:uidLastSave="{00000000-0000-0000-0000-000000000000}"/>
  <bookViews>
    <workbookView xWindow="1950" yWindow="1950" windowWidth="21600" windowHeight="11280" firstSheet="1" activeTab="3" xr2:uid="{2039DDFC-4E72-4337-8C19-509DF67DC6E4}"/>
  </bookViews>
  <sheets>
    <sheet name="ienemumi-izdevumi" sheetId="6" r:id="rId1"/>
    <sheet name="Kopsavilk pēc funkc.kat.un EKK" sheetId="8" r:id="rId2"/>
    <sheet name="Kopsavilkums ziedojumi pa EKK" sheetId="9" r:id="rId3"/>
    <sheet name="Dotāc_Autoc_indik_plans" sheetId="7" r:id="rId4"/>
  </sheets>
  <definedNames>
    <definedName name="__xlnm.Print_Area_1">#REF!</definedName>
    <definedName name="__xlnm.Print_Titles_1">#REF!</definedName>
    <definedName name="_xlnm._FilterDatabase" localSheetId="0" hidden="1">'ienemumi-izdevumi'!$A$54:$I$148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8" i="6" l="1"/>
  <c r="G127" i="6"/>
  <c r="F127" i="6"/>
  <c r="G287" i="6"/>
  <c r="F287" i="6"/>
  <c r="F194" i="6"/>
  <c r="G194" i="6"/>
  <c r="C10" i="8"/>
  <c r="C211" i="6" l="1"/>
  <c r="F306" i="6"/>
  <c r="G306" i="6"/>
  <c r="F314" i="6"/>
  <c r="G314" i="6"/>
  <c r="D271" i="6" l="1"/>
  <c r="D268" i="6"/>
  <c r="D270" i="6"/>
  <c r="D224" i="6"/>
  <c r="D217" i="6"/>
  <c r="D208" i="6"/>
  <c r="D172" i="6"/>
  <c r="D54" i="6"/>
  <c r="D76" i="6"/>
  <c r="D112" i="6" s="1"/>
  <c r="F270" i="6"/>
  <c r="G270" i="6"/>
  <c r="F286" i="6"/>
  <c r="G286" i="6"/>
  <c r="F279" i="6"/>
  <c r="G279" i="6"/>
  <c r="F225" i="6" l="1"/>
  <c r="G225" i="6"/>
  <c r="F112" i="6"/>
  <c r="G112" i="6"/>
  <c r="F115" i="6"/>
  <c r="G115" i="6"/>
  <c r="F117" i="6"/>
  <c r="G117" i="6"/>
  <c r="F126" i="6"/>
  <c r="G126" i="6"/>
  <c r="F145" i="6"/>
  <c r="G145" i="6"/>
  <c r="F211" i="6" l="1"/>
  <c r="G211" i="6"/>
  <c r="F206" i="6"/>
  <c r="G206" i="6"/>
  <c r="F192" i="6" l="1"/>
  <c r="G192" i="6"/>
  <c r="F177" i="6" l="1"/>
  <c r="G177" i="6"/>
  <c r="G175" i="6"/>
  <c r="F175" i="6"/>
  <c r="G280" i="6" l="1"/>
  <c r="F280" i="6"/>
  <c r="G75" i="6" l="1"/>
  <c r="F75" i="6"/>
  <c r="F54" i="6"/>
  <c r="G54" i="6"/>
  <c r="F51" i="6"/>
  <c r="G51" i="6"/>
  <c r="F45" i="6"/>
  <c r="G45" i="6"/>
  <c r="F41" i="6"/>
  <c r="G41" i="6"/>
  <c r="F38" i="6"/>
  <c r="G38" i="6"/>
  <c r="F30" i="6"/>
  <c r="G30" i="6"/>
  <c r="G25" i="6"/>
  <c r="F25" i="6"/>
  <c r="F22" i="6"/>
  <c r="G22" i="6"/>
  <c r="F20" i="6"/>
  <c r="G20" i="6"/>
  <c r="F18" i="6"/>
  <c r="G18" i="6"/>
  <c r="F15" i="6"/>
  <c r="G15" i="6"/>
  <c r="F12" i="6"/>
  <c r="G12" i="6"/>
  <c r="F9" i="6"/>
  <c r="G9" i="6"/>
  <c r="F289" i="6" l="1"/>
  <c r="G148" i="6"/>
  <c r="G289" i="6" s="1"/>
  <c r="E54" i="6"/>
  <c r="E51" i="6" l="1"/>
  <c r="E211" i="6" l="1"/>
  <c r="E112" i="6" l="1"/>
  <c r="E314" i="6" l="1"/>
  <c r="D314" i="6"/>
  <c r="C314" i="6"/>
  <c r="E306" i="6"/>
  <c r="D306" i="6"/>
  <c r="C306" i="6"/>
  <c r="E286" i="6"/>
  <c r="D286" i="6"/>
  <c r="C286" i="6"/>
  <c r="E279" i="6"/>
  <c r="D279" i="6"/>
  <c r="C279" i="6"/>
  <c r="C270" i="6"/>
  <c r="D225" i="6"/>
  <c r="C225" i="6"/>
  <c r="E225" i="6"/>
  <c r="D211" i="6"/>
  <c r="E206" i="6"/>
  <c r="D206" i="6"/>
  <c r="C206" i="6"/>
  <c r="E194" i="6"/>
  <c r="D194" i="6"/>
  <c r="C194" i="6"/>
  <c r="E192" i="6"/>
  <c r="D192" i="6"/>
  <c r="C192" i="6"/>
  <c r="E177" i="6"/>
  <c r="D177" i="6"/>
  <c r="C177" i="6"/>
  <c r="D175" i="6"/>
  <c r="C175" i="6"/>
  <c r="E175" i="6"/>
  <c r="E145" i="6"/>
  <c r="D145" i="6"/>
  <c r="C145" i="6"/>
  <c r="E126" i="6"/>
  <c r="D126" i="6"/>
  <c r="C126" i="6"/>
  <c r="E117" i="6"/>
  <c r="D117" i="6"/>
  <c r="C117" i="6"/>
  <c r="E115" i="6"/>
  <c r="D115" i="6"/>
  <c r="C115" i="6"/>
  <c r="C112" i="6"/>
  <c r="E75" i="6"/>
  <c r="D75" i="6"/>
  <c r="C75" i="6"/>
  <c r="C54" i="6"/>
  <c r="D51" i="6"/>
  <c r="C51" i="6"/>
  <c r="E45" i="6"/>
  <c r="D45" i="6"/>
  <c r="C45" i="6"/>
  <c r="E41" i="6"/>
  <c r="D41" i="6"/>
  <c r="C41" i="6"/>
  <c r="E38" i="6"/>
  <c r="D38" i="6"/>
  <c r="C38" i="6"/>
  <c r="E30" i="6"/>
  <c r="D30" i="6"/>
  <c r="C30" i="6"/>
  <c r="E25" i="6"/>
  <c r="D25" i="6"/>
  <c r="C25" i="6"/>
  <c r="E22" i="6"/>
  <c r="D22" i="6"/>
  <c r="C22" i="6"/>
  <c r="E20" i="6"/>
  <c r="D20" i="6"/>
  <c r="C20" i="6"/>
  <c r="E18" i="6"/>
  <c r="D18" i="6"/>
  <c r="C18" i="6"/>
  <c r="E15" i="6"/>
  <c r="D15" i="6"/>
  <c r="C15" i="6"/>
  <c r="E12" i="6"/>
  <c r="D12" i="6"/>
  <c r="C12" i="6"/>
  <c r="E9" i="6"/>
  <c r="D9" i="6"/>
  <c r="C9" i="6"/>
  <c r="D127" i="6" l="1"/>
  <c r="C280" i="6"/>
  <c r="D280" i="6"/>
  <c r="E270" i="6"/>
  <c r="E280" i="6" s="1"/>
  <c r="C127" i="6"/>
  <c r="C148" i="6" s="1"/>
  <c r="D148" i="6"/>
  <c r="E127" i="6"/>
  <c r="C287" i="6"/>
  <c r="D287" i="6"/>
  <c r="D289" i="6" l="1"/>
  <c r="E148" i="6"/>
  <c r="E287" i="6"/>
  <c r="E289" i="6" l="1"/>
</calcChain>
</file>

<file path=xl/sharedStrings.xml><?xml version="1.0" encoding="utf-8"?>
<sst xmlns="http://schemas.openxmlformats.org/spreadsheetml/2006/main" count="727" uniqueCount="489">
  <si>
    <t>PAMATBUDŽETS - IEŅĒMUMI</t>
  </si>
  <si>
    <t>Kods</t>
  </si>
  <si>
    <t>Nosaukums</t>
  </si>
  <si>
    <t>2023.izpilde</t>
  </si>
  <si>
    <t>2025.plāns</t>
  </si>
  <si>
    <t>1.1.1.2.</t>
  </si>
  <si>
    <t>Iedzīvotāju ienākuma nodoklis par tekošo gadu</t>
  </si>
  <si>
    <t>1.1.1.1.</t>
  </si>
  <si>
    <t>Iepriekšējā gada nesadalītais iedzīvotāju ienākuma nodoklis</t>
  </si>
  <si>
    <t>1.1.0.0.</t>
  </si>
  <si>
    <t xml:space="preserve">KOPĀ </t>
  </si>
  <si>
    <t>4.1.1.1.</t>
  </si>
  <si>
    <t>Nekustamā īpašuma nodoklis par zemi tekošā gada maksājumi</t>
  </si>
  <si>
    <t>4.1.1.2.</t>
  </si>
  <si>
    <t>Nekustamā īpašuma nodoklis par zemi iepr.gadu maks.</t>
  </si>
  <si>
    <t>4.1.1.0.</t>
  </si>
  <si>
    <t>KOPĀ</t>
  </si>
  <si>
    <t>4.1.2.1.</t>
  </si>
  <si>
    <t>Nekustāmā īpašuma nodoklis par ēkām un būvēm tekošā gada maksājumi</t>
  </si>
  <si>
    <t>4.1.2.2.</t>
  </si>
  <si>
    <t>Nekustāmā īpašuma nodoklis par ēkām un būvēm iepr.gadu maks.</t>
  </si>
  <si>
    <t>4.1.3.1.</t>
  </si>
  <si>
    <t>Nekustāmā īpašuma nodoklis par mājokļiem tekošā gada maksājumi</t>
  </si>
  <si>
    <t>4.1.3.2.</t>
  </si>
  <si>
    <t>Nekustāmā īpašuma nodoklis par mājokļiem iepr.gadu maks.</t>
  </si>
  <si>
    <t>4.1.3.0.</t>
  </si>
  <si>
    <t xml:space="preserve">KOPĀ  </t>
  </si>
  <si>
    <t>5.4.1.0.</t>
  </si>
  <si>
    <t>Azartspēļu nodoklis</t>
  </si>
  <si>
    <t>5.4.0.0.</t>
  </si>
  <si>
    <t>5.5.3.1.</t>
  </si>
  <si>
    <t>Dabas resursu nodoklis</t>
  </si>
  <si>
    <t>5.5.0.0.</t>
  </si>
  <si>
    <t>8.3.0.0.</t>
  </si>
  <si>
    <t>Pārējie ieņēmumi no dividendēm</t>
  </si>
  <si>
    <t>8.9.9.0.</t>
  </si>
  <si>
    <t>Pārējie finanšu ieņēmumi</t>
  </si>
  <si>
    <t>8.0.0.0.</t>
  </si>
  <si>
    <t>9.4.2.0.</t>
  </si>
  <si>
    <t>Valsts nodevas bāriņtiesas iekasētās</t>
  </si>
  <si>
    <t>9.4.3.0.</t>
  </si>
  <si>
    <t>Valsts nodeva par uzvārda, vārda un tautības ieraksta maiņu</t>
  </si>
  <si>
    <t>9.4.5.0.</t>
  </si>
  <si>
    <t>Valsts nodeva  par civilstāvokļa  aktu reģistrēšanu</t>
  </si>
  <si>
    <t>9.4.9.0.</t>
  </si>
  <si>
    <t>Pārējās valsts nodevas</t>
  </si>
  <si>
    <t>9.4.0.0.</t>
  </si>
  <si>
    <t>9.5.1.1.</t>
  </si>
  <si>
    <t>PN par domes izstrādāto oficiālo dokumentu un apliecinātu to kopiju saņemšanu</t>
  </si>
  <si>
    <t>9.5.1.2.</t>
  </si>
  <si>
    <t>PN par izklaidējoša rakstura pasākumu rīkošanu</t>
  </si>
  <si>
    <t>9.5.1.4.</t>
  </si>
  <si>
    <t>PN par tirdzniecību publiskās vietās</t>
  </si>
  <si>
    <t>9.5.1.5.</t>
  </si>
  <si>
    <t xml:space="preserve">PN par dzīvnieku turēšanu </t>
  </si>
  <si>
    <t>9.5.1.7.</t>
  </si>
  <si>
    <t xml:space="preserve">PN par reklāmas afišu un sludinājumu izvietošanu </t>
  </si>
  <si>
    <t>9.5.2.1.</t>
  </si>
  <si>
    <t>PN par būvatļaujas saņemšanu</t>
  </si>
  <si>
    <t>9.5.2.9.</t>
  </si>
  <si>
    <t>Pārējās nodevas, ko uzliek pašvaldības</t>
  </si>
  <si>
    <t>9.5.0.0.</t>
  </si>
  <si>
    <t>10.1.4.0.</t>
  </si>
  <si>
    <t>Naudas sodi, ko uzliek pašvaldības</t>
  </si>
  <si>
    <t>10.1.5.4.</t>
  </si>
  <si>
    <t>Naudas sodi, ko uzliek par pārkāpumiem ceļu satiksmē</t>
  </si>
  <si>
    <t>10.1.0.0.</t>
  </si>
  <si>
    <t>12.2.3.0</t>
  </si>
  <si>
    <t>Zvejas licences</t>
  </si>
  <si>
    <t>12.3.9.5</t>
  </si>
  <si>
    <t>Līgumsodi un procentu maksājumi par saistību neizpildi</t>
  </si>
  <si>
    <t>12.3.9.9.</t>
  </si>
  <si>
    <t>Pārējie dažādi nenodokļu ienēmumi</t>
  </si>
  <si>
    <t>12.0.0.0.</t>
  </si>
  <si>
    <t>13.1.0.0.</t>
  </si>
  <si>
    <t>Ieņēmumi no ēku un būvju īpašuma pārdošanas</t>
  </si>
  <si>
    <t>13.2.1.0.</t>
  </si>
  <si>
    <t>Ieņēmumi no zemes īpašuma pārdošanas</t>
  </si>
  <si>
    <t>13.2.2.0</t>
  </si>
  <si>
    <t>Ieņēmumi no meža īpašuma pārdošanas</t>
  </si>
  <si>
    <t>13.4.0.0.</t>
  </si>
  <si>
    <t>Ieņēmumi no pašvaldības kustāmā īpašuma un mantas realizācijas</t>
  </si>
  <si>
    <t>13.5.0.0</t>
  </si>
  <si>
    <t>Ieņēmumi no pašvaldības īpašuma iznomāšanas</t>
  </si>
  <si>
    <t>13.0.0.0.</t>
  </si>
  <si>
    <t>17.2.0.0.</t>
  </si>
  <si>
    <t>Līdzfinansējums Deinstitucionalizācijai</t>
  </si>
  <si>
    <t>17.0.0.0.</t>
  </si>
  <si>
    <t>18.6.2.0.</t>
  </si>
  <si>
    <t>Pašvald.budžetā saņemtā valsts budžeta dotācija (brīvpusdienas)</t>
  </si>
  <si>
    <t>18.6.2.0</t>
  </si>
  <si>
    <t>Mērķdotācijas pedagogu atalgojumam, māc.grām, interešu izgl., tautas kolekt.</t>
  </si>
  <si>
    <t>Mērķdotācija maznodrošinātiem iedz.un asistentiem(soc.dienests Ķekava)</t>
  </si>
  <si>
    <t>Pārējās valsts dotācijas Sociālajam dienestam</t>
  </si>
  <si>
    <t>Programma "Latvijas skolas soma"</t>
  </si>
  <si>
    <t>Labklājības ministrijas atmaksa par aprūpes pakalpojumu bērniem ar invaliditāti</t>
  </si>
  <si>
    <t>Valsts dotācija Baldones pārvaldes ēkas  energoefektivitātes paaugstināšanai</t>
  </si>
  <si>
    <t>Valsts dotācija PII Ieviņa energoefektivitātes paaugstināšanai</t>
  </si>
  <si>
    <t>Valsts dotācija ēkas energoefektivitātes paaugstināšanai Ķekavas Kultūras namam</t>
  </si>
  <si>
    <t>Projekts - Sabiedrībā balstītu pakalpojumu infrastruktūras izveide un attīstība Ķekavas novadā (Deinstitucionalizācija)</t>
  </si>
  <si>
    <t>Dotācija autoceļiem</t>
  </si>
  <si>
    <t>Līdzfinansējums Klientu apkalpošanas centram</t>
  </si>
  <si>
    <t>Valsts finansējums Vēlēšanu komisijas darbam</t>
  </si>
  <si>
    <t>IZM mērķdotācija asistenta pakalp.nodrošināšanai pers.ar invaliditāti</t>
  </si>
  <si>
    <t>valsts finansējums Ukrainas bēgļu atbalstam nometņu dotācija</t>
  </si>
  <si>
    <t>VARAM finansējums atbalsts mājsaimniecībām apkures izdevumu kompensēšanai</t>
  </si>
  <si>
    <t>VARAM finansējums  Ukrainas bēgļu atbalstam</t>
  </si>
  <si>
    <t>Mērķdotācija dažādiem projektiem</t>
  </si>
  <si>
    <t>18.6.3.0.</t>
  </si>
  <si>
    <t>ES finansējums Soc.dienesta projektiem</t>
  </si>
  <si>
    <t xml:space="preserve"> ES līdzfinasējums Proj.URBACT</t>
  </si>
  <si>
    <t>Projekts Zaļā pārkārtošanās mazpilsētās pie transporta koridoriem(EcoCore)</t>
  </si>
  <si>
    <t xml:space="preserve">Proj. Līdzāspastāv. un atvērtas pārvaldības aģenti (Agents of Co-existence) </t>
  </si>
  <si>
    <t>ERAF finans. Baldones pārvaldes ēkas  energoefektivitātes paaugstināšanai</t>
  </si>
  <si>
    <t>ERAF finans.Skolas ielā 2 ēkas  energoefektivitātes paaugstināšanai</t>
  </si>
  <si>
    <t>ERAF finansējums PII Ieviņa energoefektivitātes paaugstināšanai</t>
  </si>
  <si>
    <t>ERAF finans. ēkas energoefektiv. paaugstināš. Ķekavas Kult.namam</t>
  </si>
  <si>
    <t>EKII proj. "Siltumnīcefekta gāzu emisiju samazināš.Ķekavas pašv. Apgaism.infrastruktūrā"</t>
  </si>
  <si>
    <t>ERAF finansējums Ķekavas sporta kluba ēkas energoefektivitātes paaugstināšanai</t>
  </si>
  <si>
    <t>ERAF finansējums jauna PII Titurgā būvniecībai</t>
  </si>
  <si>
    <t xml:space="preserve">ES līdzfinansējums Veselības veicināšanai un profilaksei Ķekavas novadā </t>
  </si>
  <si>
    <t>ES līdzfinansējums izglītojamo individuālo kompetenču attīstībai</t>
  </si>
  <si>
    <t>ERASMUS projekti izglītības iestādēs</t>
  </si>
  <si>
    <t>Baldones vidusskolas projekti</t>
  </si>
  <si>
    <t>Daugmales pamatskolas projekti</t>
  </si>
  <si>
    <t xml:space="preserve">projekts “Izglītojoša pilsētu kopiena: Eiropas vides tīkls jaunatnes iespēju nodrošināšanai un kopienas veidošanai” </t>
  </si>
  <si>
    <t xml:space="preserve">Projekts “Jaunatnes vadīts ceļš no nulles par varoni (YouthZero2Hero)” </t>
  </si>
  <si>
    <t>LEADER projekts Tūrisma informācijas moderināzija Ķekavas novadā</t>
  </si>
  <si>
    <t>Transferti pašvaldībām (pārējie projekti)</t>
  </si>
  <si>
    <t>18.6.4.0.</t>
  </si>
  <si>
    <t>Dotācija no PFIF</t>
  </si>
  <si>
    <t>19.2.0.0.</t>
  </si>
  <si>
    <t>Ieņēmumi izglītības funkciju nodrošināšanai</t>
  </si>
  <si>
    <t>19.0.0.0.</t>
  </si>
  <si>
    <t>Ieņēmumi no vadošā partnera grupas īstenotajiem ES projektiem</t>
  </si>
  <si>
    <t>21.3.4.0.</t>
  </si>
  <si>
    <t>Procentu ieņēmumi no pašu ieguldījumiem</t>
  </si>
  <si>
    <t>21.4.2.9.</t>
  </si>
  <si>
    <t>Pārējie īpašiem mērķiem noteiktie ieņēmumi</t>
  </si>
  <si>
    <t>21.4.9.0</t>
  </si>
  <si>
    <t>Pārējie iepriekš neklasificētie ieņēmumi</t>
  </si>
  <si>
    <t>21.0.0.0.</t>
  </si>
  <si>
    <t>Ieņēmumi kopā</t>
  </si>
  <si>
    <t>Saistības</t>
  </si>
  <si>
    <t>Baložu vidusskolas piebūves būvniecība</t>
  </si>
  <si>
    <t>Aizņēmums jauna  PII Titurgā būvniecībai</t>
  </si>
  <si>
    <t>Aizņēmums Ķekavas vidusskolas sporta hallei, Gaismas iela 7A</t>
  </si>
  <si>
    <t>Aizņēmums Ķekavas sporta kluba ēkas energoefektivitātes paaugstināšanai</t>
  </si>
  <si>
    <t>AizņēmumsNaudītes ielas pārbūve no Ķekavas apvedceļa līdz Asteru ielai, Katlakalns, Ķekavas pagasts, Ķekavas novads</t>
  </si>
  <si>
    <t>Aizņēmums Titurgas PII apkārtējo ceļu infrastruktūras būvniecībai</t>
  </si>
  <si>
    <t>Aizņēmums Odukalna ielas pārbūvei</t>
  </si>
  <si>
    <t>Aizņēmums Ķeguma prospekta pārbūvei</t>
  </si>
  <si>
    <t>Aizņēmums Pļavniekkalna sākumskolas  piebūvei</t>
  </si>
  <si>
    <t>Aizņēmums apvienotā gājēju/veloceļam gar V2 no Katlakalna līdz Kāpu ielai</t>
  </si>
  <si>
    <t>Saistības kopā</t>
  </si>
  <si>
    <t>Projektu, dotāciju konta atlikums gada sākumā</t>
  </si>
  <si>
    <t>Naudas līdzekļu atlikums gada sākumā</t>
  </si>
  <si>
    <t>PAVISAM IEŅĒMUMI</t>
  </si>
  <si>
    <t>PAMATBUDŽETS - IZDEVUMI</t>
  </si>
  <si>
    <t>01.110</t>
  </si>
  <si>
    <t xml:space="preserve">Administratīvā pārvalde </t>
  </si>
  <si>
    <t>Sabiedriskās attiecības</t>
  </si>
  <si>
    <t xml:space="preserve">IT uzturēšana </t>
  </si>
  <si>
    <t xml:space="preserve">Finanšu pārvalde </t>
  </si>
  <si>
    <t>Pamatbudžeta ieņēmumi (PVN maksājumi)</t>
  </si>
  <si>
    <t xml:space="preserve">Deputātu, komiteju un komisiju darbs </t>
  </si>
  <si>
    <t xml:space="preserve">Vēlēšanu komisija </t>
  </si>
  <si>
    <t>01.721</t>
  </si>
  <si>
    <t>Iekšējā parāda procentu nomaksa</t>
  </si>
  <si>
    <t>01.890</t>
  </si>
  <si>
    <t>Līdzekļi neparedzētiem gadījumiem</t>
  </si>
  <si>
    <t>01.830</t>
  </si>
  <si>
    <t>Norēķini par izglītības pakalpojumiem</t>
  </si>
  <si>
    <t>Norēķini par iemaksām PFIF (par iepriekšējo gadu)</t>
  </si>
  <si>
    <t>Norēķini par iemaksām PFIF</t>
  </si>
  <si>
    <t>01.000</t>
  </si>
  <si>
    <t>VISPĀRĒJIE VALDĪBAS DIENESTI</t>
  </si>
  <si>
    <t>03.110</t>
  </si>
  <si>
    <t>Pašvaldības policija</t>
  </si>
  <si>
    <t>03.000</t>
  </si>
  <si>
    <t>SABIEDRISKĀ KĀRTĪBA UN DROŠĪBA</t>
  </si>
  <si>
    <t>04.900</t>
  </si>
  <si>
    <t xml:space="preserve">Attīstības un būvniecības pārvalde </t>
  </si>
  <si>
    <t>04.510</t>
  </si>
  <si>
    <t>Ielu un ceļu apsaimniekošana un remonts</t>
  </si>
  <si>
    <t>Projekts Zaļā pārkārtošanās mazpilsētās pie transporta koridoriem (EcoCore)</t>
  </si>
  <si>
    <t>Projekts Līdzpastāvēšanas un atvērtas pārvaldības aģenti (Agents of Co-existence)</t>
  </si>
  <si>
    <t>Projekts weUEsoUD</t>
  </si>
  <si>
    <t>Projekts Pārrobežu sadarbība kapacitātes stiprināšanai</t>
  </si>
  <si>
    <t>Projekts Erasmus + Guidance&amp; Digital tools and method</t>
  </si>
  <si>
    <t>Projekts -Sabiedrībā balstītu pakalp.infrastrukt.izveide (Deinstitucionaliz.)</t>
  </si>
  <si>
    <t>Valsts dotācija autoceļiem</t>
  </si>
  <si>
    <t>04.000</t>
  </si>
  <si>
    <t>EKONOMISKĀ DARBĪBA</t>
  </si>
  <si>
    <t>05.600</t>
  </si>
  <si>
    <t>Vides aizsardzība - dabas resursu nodoklis</t>
  </si>
  <si>
    <t>05.000</t>
  </si>
  <si>
    <t>VIDES AIZSARDZĪBA</t>
  </si>
  <si>
    <t>06.200</t>
  </si>
  <si>
    <t>Pašvaldības teritoriju apsaimniekošana</t>
  </si>
  <si>
    <t xml:space="preserve">Īpašumu pārvalde </t>
  </si>
  <si>
    <t>Ķekavas sporta kluba ēkas energoefektivitātes paaugstināšana</t>
  </si>
  <si>
    <t>EKKI projekts Siltumnīcefekta gāzu emisiju samazināšana Ķekavas pašv.apgaismojuma infrastruktūrā</t>
  </si>
  <si>
    <t>06.400</t>
  </si>
  <si>
    <t>Ielu apgaismojuma nodrošināšana</t>
  </si>
  <si>
    <t>06.600</t>
  </si>
  <si>
    <t>Kapu apsaimniekošana</t>
  </si>
  <si>
    <t>06.000</t>
  </si>
  <si>
    <t>PAŠVALDĪBAS TERIT.UN MĀJOKĻU APSAIMNIEKOŠANA</t>
  </si>
  <si>
    <t>07.210</t>
  </si>
  <si>
    <t xml:space="preserve">Ķekavas ambulance </t>
  </si>
  <si>
    <t>Ķekavas novada veselības un sociālās aprūpes centrs - Ārstniecības pakalpojumu nodaļa</t>
  </si>
  <si>
    <t>07.450</t>
  </si>
  <si>
    <t>07.000</t>
  </si>
  <si>
    <t>VESELĪBA</t>
  </si>
  <si>
    <t>08.210</t>
  </si>
  <si>
    <t>Ķekavas novada centrālā bibliotēka</t>
  </si>
  <si>
    <t>08.230</t>
  </si>
  <si>
    <t xml:space="preserve">Ķekavas pagasta kultūras centrs </t>
  </si>
  <si>
    <t>Baložu kultūras centrs</t>
  </si>
  <si>
    <t xml:space="preserve">Daugmales kultūras centrs </t>
  </si>
  <si>
    <t>08.100</t>
  </si>
  <si>
    <t xml:space="preserve">Sporta aģentūra </t>
  </si>
  <si>
    <t>08.101</t>
  </si>
  <si>
    <t>Ķekavas novada sporta centrs</t>
  </si>
  <si>
    <t>08.330</t>
  </si>
  <si>
    <t>Izdevums "Ķekavas novads"</t>
  </si>
  <si>
    <t>08.620</t>
  </si>
  <si>
    <t>Pārējie kultūras un sporta pasākumi</t>
  </si>
  <si>
    <t>Baldones kultūras centrs</t>
  </si>
  <si>
    <t>Izdevumi Ķekavas novada tūrisma informācijas centru darbībai</t>
  </si>
  <si>
    <t>Starptautiskās sadarbības projekti</t>
  </si>
  <si>
    <t>08.000</t>
  </si>
  <si>
    <t>09.219</t>
  </si>
  <si>
    <t xml:space="preserve">Ķekavas vidusskola </t>
  </si>
  <si>
    <t>09.211</t>
  </si>
  <si>
    <t xml:space="preserve">Pļavniekkalna sākumskola </t>
  </si>
  <si>
    <t xml:space="preserve">Baložu vidusskola </t>
  </si>
  <si>
    <t xml:space="preserve">Daugmales pamatskola </t>
  </si>
  <si>
    <t>Baldones vidusskola</t>
  </si>
  <si>
    <t>09.100</t>
  </si>
  <si>
    <t xml:space="preserve">PII "Ieviņa" </t>
  </si>
  <si>
    <t xml:space="preserve">PII "Zvaigznīte" </t>
  </si>
  <si>
    <t xml:space="preserve">PII "Avotiņš" </t>
  </si>
  <si>
    <t xml:space="preserve">PII "Bitīte" </t>
  </si>
  <si>
    <t>PII "Vāverīte"</t>
  </si>
  <si>
    <t>09.510</t>
  </si>
  <si>
    <t xml:space="preserve">Ķekavas mākslas skola </t>
  </si>
  <si>
    <t>Baldones mākslas skola</t>
  </si>
  <si>
    <t xml:space="preserve">Ķekavas mūzikas skola </t>
  </si>
  <si>
    <t>Baldones  sākumskola</t>
  </si>
  <si>
    <t>J.Dūmiņa Baldones mūzikas skola</t>
  </si>
  <si>
    <t xml:space="preserve">Ķekavas novada sporta skola </t>
  </si>
  <si>
    <t>Sporta komplekss Baldone</t>
  </si>
  <si>
    <t>09.511</t>
  </si>
  <si>
    <t>Ķekavas novada sporta centrs - Baldones sporta komplekss</t>
  </si>
  <si>
    <t>Skolu Jaunatnes dziesmu un deju svētki</t>
  </si>
  <si>
    <t>Bērnu pēcpusdienas centrs"Baltais ērglis"</t>
  </si>
  <si>
    <t>09.810</t>
  </si>
  <si>
    <t>Projekts Izglītojamo kompetenču attīstība</t>
  </si>
  <si>
    <t>Programma Skolas soma</t>
  </si>
  <si>
    <t>09.820</t>
  </si>
  <si>
    <t>Ķekavas vidussk. un Baložu vidussk. mācību vides uzlabošana</t>
  </si>
  <si>
    <t>Izglītības iestāžu ēku uzturēšana un attīstība</t>
  </si>
  <si>
    <t xml:space="preserve">Projekts Pumpurs </t>
  </si>
  <si>
    <t>Asistenti IZM finansējums</t>
  </si>
  <si>
    <t>Projekts RE-ACT</t>
  </si>
  <si>
    <t>09.811</t>
  </si>
  <si>
    <t>Projekts LEARN+</t>
  </si>
  <si>
    <t>09.910</t>
  </si>
  <si>
    <t>Projekts Karjeras atbalsts visp. un profes. izglīt. iestādēs</t>
  </si>
  <si>
    <t xml:space="preserve">Izglītības, kultūras un sporta pārvalde </t>
  </si>
  <si>
    <t>09.600</t>
  </si>
  <si>
    <t>Brīvpusdienas</t>
  </si>
  <si>
    <t>Skolēnu pārvadājumi</t>
  </si>
  <si>
    <t>09.000</t>
  </si>
  <si>
    <t>IZGLĪTĪBA</t>
  </si>
  <si>
    <t>10.700</t>
  </si>
  <si>
    <t xml:space="preserve">Sociālais dienests </t>
  </si>
  <si>
    <t>10.200</t>
  </si>
  <si>
    <t>Ķekavas novada veselības un sociālās aprūpes centrs</t>
  </si>
  <si>
    <t>10.400</t>
  </si>
  <si>
    <t>Ķekavas novada bāriņtiesa</t>
  </si>
  <si>
    <t>Pirmsskolas vecuma bērnu nodrošināšana ar vietām PII</t>
  </si>
  <si>
    <t>Izdevumi ukraiņu bēgļu atbalstam</t>
  </si>
  <si>
    <t>Izdevumi ukraiņu bēgļu atbalstam nometņu dotācija</t>
  </si>
  <si>
    <t>Izdevumi energoresursu cenu ārkārtēja pieaguma samazinājuma pasākuma likuma ietvaros</t>
  </si>
  <si>
    <t>Projekts - Deinstitucionalizācija</t>
  </si>
  <si>
    <t>10.000</t>
  </si>
  <si>
    <t>SOCIĀLĀ AIZSARDZĪBA</t>
  </si>
  <si>
    <t>IZDEVUMI KOPĀ</t>
  </si>
  <si>
    <t>Kredīta pamatsummas atmaksa(pamatbudžets)</t>
  </si>
  <si>
    <t>Kredīta pamatsummas atmaksa no dotācijas autoceļiem</t>
  </si>
  <si>
    <t>Pamatkapitāla palielināšana SIA "Baložu komunālā saimniecība"</t>
  </si>
  <si>
    <t>Līdzekļu atlikums gada beigās (ERAF ANM potecniālais finansējums)</t>
  </si>
  <si>
    <t>FINANSĒŠANA</t>
  </si>
  <si>
    <t>PAVISAM IZDEVUMI</t>
  </si>
  <si>
    <t>ZIEDOJUMU IEŅĒMUMI</t>
  </si>
  <si>
    <t>23.4.1.0.</t>
  </si>
  <si>
    <t>Saņemtie ziedojumi no juridiskām personām</t>
  </si>
  <si>
    <t>23.4.2.0.</t>
  </si>
  <si>
    <t>Saņemtie ziedojumi natūrā</t>
  </si>
  <si>
    <t>23.5.1.0.</t>
  </si>
  <si>
    <t>Saņemtie ziedojumi no fiziskām  personām</t>
  </si>
  <si>
    <t>Līdzekļu atlikums gada sākumā</t>
  </si>
  <si>
    <t>ZIEDOJUMU IZDEVUMI</t>
  </si>
  <si>
    <t>Pašvaldību teritoriju un mājokļu apsaimniekošana</t>
  </si>
  <si>
    <t>Atpūta, kultūra un sports</t>
  </si>
  <si>
    <t>Izglītība</t>
  </si>
  <si>
    <t>Sociālā aizsardzība</t>
  </si>
  <si>
    <t>Līdzekļu atlikums gada beigās</t>
  </si>
  <si>
    <t>KOPĀ  IZDEVUMI</t>
  </si>
  <si>
    <t>Atlīdzība</t>
  </si>
  <si>
    <t>ERAF projekts (85%) Publiskās ārtelpas attīstība</t>
  </si>
  <si>
    <t xml:space="preserve">Ceļu investīciju projekti </t>
  </si>
  <si>
    <t>2026.plāns</t>
  </si>
  <si>
    <t>2027.plāns</t>
  </si>
  <si>
    <t>Projekts - Administratīvās spējas - būtisks labas pārvaldības rīks (Ad_Cap4Good_Gov)</t>
  </si>
  <si>
    <t>Projekts - Publisko un korporatīvo ilgtspējas mērķu saskaņošana (ACROSS)</t>
  </si>
  <si>
    <t>Projekts Ad_Cap4Good_Gov</t>
  </si>
  <si>
    <t>Projekts bērnu pieskatīšans pakalpojumi Ķekavas novadā</t>
  </si>
  <si>
    <t>Valsts mērķdotācija Latvijas skolu jaunatnes dziesmu un deju svētkiem</t>
  </si>
  <si>
    <t>Pļavniekkalna sākumskolas projekti</t>
  </si>
  <si>
    <t>ERAF ANM projekta finansējums (ceļu projekti)</t>
  </si>
  <si>
    <t>Projekts “Digitālā darba ar jaunatni sistēmas attīstība pašvaldībās"</t>
  </si>
  <si>
    <t>projekts “Izglītojoša pilsētu kopiena: Eiropas vides tīkls jaunatnes iespēju nodrošināšanai un kopienas veidošanai” (Ed.U.Co.)</t>
  </si>
  <si>
    <t>Projekts “Izglītojoša pilsētu kopiena: Eiropas vides tīkls jaunatnes iespēju nodrošināšanai un kopienas veidošanai” (Ed.U.Co)</t>
  </si>
  <si>
    <t>Projekts - Personu mobilitātes mācību nolūkos (ERASMUS +, Nr.2024-1-LV01-KA121-SCH-000225063)</t>
  </si>
  <si>
    <t>Projekts - Personu mobilitātes mācību nolūkos (ERASMUS+, Nr.2024-1-LV01-KA121-VET-000235705 )</t>
  </si>
  <si>
    <t>Projekts - Sabiedrības digitālo prasmju attīstība</t>
  </si>
  <si>
    <t>Projekts - Bērnu pieskatīšanas pakalpojumi Ķekavas novadā</t>
  </si>
  <si>
    <t>Projekts - Proti un dari 2.0</t>
  </si>
  <si>
    <t>Pārējie kultūras un sporta pasākumi - uzņēmējdarbība</t>
  </si>
  <si>
    <t>Līdzfinansējums remigrācijas konkursam</t>
  </si>
  <si>
    <t>Projekts - Piekļuves veicināšana ūdens tūrisma aktivitātēm (RIVERWAYS II / Upesceļi II)</t>
  </si>
  <si>
    <t>VARAM finansējums projektam- Piekļuves veicināšana ūdens tūrisma aktivitātēm (RIVERWAYS II / Upesceļi II)</t>
  </si>
  <si>
    <t>Projekts - Publiskās ārtelpas attīstība Ķekavas pilsētas galvenajā laukumā Ābeļdārzā</t>
  </si>
  <si>
    <t>Aizņēmums Publiskās ārtelpas attīstībai (Ābeļdārzs)</t>
  </si>
  <si>
    <t>Ķekavas novada sporta centra projekti</t>
  </si>
  <si>
    <t>2024.izpilde</t>
  </si>
  <si>
    <t>Aizņēmumi ceļu investīciju projektiem</t>
  </si>
  <si>
    <t xml:space="preserve">Aizņēmumi pašvaldības ēku energoefektivitātes paaugstināšanai </t>
  </si>
  <si>
    <t>Aizņēmums Daugmales pamatskolas sporta laukuma pārbūvei</t>
  </si>
  <si>
    <t>Projekts -Veselības veicināšana un slimību profilakse Ķekavas novadā</t>
  </si>
  <si>
    <t>Projekts - Āra trenažieru ierīkošana - Ķekavas novada iedzīvotāju veselības veicināšanai</t>
  </si>
  <si>
    <t>Aizņēmums Satiksmes drošības uzlabošana Gaismas ielas (autoceļš V6) krustojumā ar autoceļu AC V6 – Ķekavas putnu fabrika, Ķekava</t>
  </si>
  <si>
    <t>ANM - Apvienotā gājēju ceļa un veloceļa izbūve gar autoceļu A7 no Ķekavas līdz Katlakalnam (Pļavniekkalna ielai), satiksmes drošibas uzlabošana</t>
  </si>
  <si>
    <t>ANM - Apvienotā gājēju ceļa un veloceļa izbūve gar autoceļu A7 Ķekavas pagastā, Ķekavas novadā, no Ķekavas apvedceļa (Naudītes iela) līdz Pļavniekkalna ielai</t>
  </si>
  <si>
    <t>ANM - Apvienotā gājēju ceļa un veloceļa izbūve no Ķekavas līdz autoceļa P137 Lapenieki–Ķekava–Ģūģi krustojumam ar autoceļu A5, Ķekavas pagasts, Ķekavas novads</t>
  </si>
  <si>
    <t>ANM - Apvienotā gājēju ceļa un veloceļa izbūve gar Ziemeļu ielu Ķekavā, Ķekavas pagastā, Ķekavas novadā, no autoceļa A7 līdz autoceļum A5</t>
  </si>
  <si>
    <t>18.6.3.0</t>
  </si>
  <si>
    <t>PII Ieviņa projekti</t>
  </si>
  <si>
    <t>4.1.2.0.</t>
  </si>
  <si>
    <t>21.3.5.0</t>
  </si>
  <si>
    <t>21.1.9.0</t>
  </si>
  <si>
    <t>Maksa par izglītības pakalpojumiem</t>
  </si>
  <si>
    <t>21.3.7.0</t>
  </si>
  <si>
    <t>Ieņēmumi par dokumentu izsniegšanu un kancelejas pakalpojumiem</t>
  </si>
  <si>
    <t>21.3.8.0</t>
  </si>
  <si>
    <t>Ieņēmumi par nomu un īri</t>
  </si>
  <si>
    <t>21.3.9.0.</t>
  </si>
  <si>
    <t>Ieņēmumi par pārējiem sniegtajiem maksas pakalpojumiem</t>
  </si>
  <si>
    <t>Vispārējie latviešu Dziesmu un Deju svētki</t>
  </si>
  <si>
    <t>Nacionālā veselības dienesta finansējums - Ārstniecisko pakalpojumu nodaļa</t>
  </si>
  <si>
    <t>Pamatkapitāla palielināšana SIA "Ķekavas nami"</t>
  </si>
  <si>
    <t>Aizņēmums Jaunsila ceļa pārbūvei Ķekavā, Ķekavas novadā</t>
  </si>
  <si>
    <t>Energoefektivitātes paaugstināšanas projekti</t>
  </si>
  <si>
    <t>Projekts Atbalsts izglītības iestāžu pašpārvalžu attīstībai programmas "Kontakts" iniciatīvu projektu īstenošanai</t>
  </si>
  <si>
    <t>Projekti Baldones vsk. stratēģiskā skolu apmaiņas partnerība (DAMD),(SNE)</t>
  </si>
  <si>
    <t>Neformālās izglītības pasākumi, t.sk. latviešu valodas apguve Ukrainas bērniem un jauniešiem</t>
  </si>
  <si>
    <t>1.pielikums</t>
  </si>
  <si>
    <t>Ķekavas novada domes</t>
  </si>
  <si>
    <t>2.pielikums</t>
  </si>
  <si>
    <t>Speciālā dotācija no valsts budžeta saskaņā ar MK noteikumiem Nr.877</t>
  </si>
  <si>
    <t>3.pielikums</t>
  </si>
  <si>
    <t>Ķekavas novada pašvaldības autoceļu un ielu finansēšanai paredzētās mērķdotācijas  indikatīvais plāns 2025.-2027.gadam</t>
  </si>
  <si>
    <t>PLAN</t>
  </si>
  <si>
    <t>Mērķdotācijas indikatīvais plāns</t>
  </si>
  <si>
    <t>2025.gads</t>
  </si>
  <si>
    <t>2026.gads</t>
  </si>
  <si>
    <t>2027.gads</t>
  </si>
  <si>
    <t>KOPA</t>
  </si>
  <si>
    <t>Kopā (1000PL + 2000PL + 5000PL)</t>
  </si>
  <si>
    <t>1000PL</t>
  </si>
  <si>
    <t>2000PL</t>
  </si>
  <si>
    <t>Preces un pakalpojumi</t>
  </si>
  <si>
    <t>2000PL_I</t>
  </si>
  <si>
    <t>t. sk. tranzīta ielām</t>
  </si>
  <si>
    <t>2000PL_T</t>
  </si>
  <si>
    <t>tiltiem</t>
  </si>
  <si>
    <t>2000PL_S</t>
  </si>
  <si>
    <t>satiksmes drošības uzlabošanai</t>
  </si>
  <si>
    <t>2000PL_A</t>
  </si>
  <si>
    <t>autoceļiem un ielām, pa kurām kursē sabiedriskais transports</t>
  </si>
  <si>
    <t>2000PL_P</t>
  </si>
  <si>
    <t>pārējie autoceļu un ielu uzturēšanas darbi</t>
  </si>
  <si>
    <t>5000PL</t>
  </si>
  <si>
    <t>Pamatkapitāla veidošana</t>
  </si>
  <si>
    <t>5000PL_I</t>
  </si>
  <si>
    <t>5000PL_T</t>
  </si>
  <si>
    <t>5000PL_S</t>
  </si>
  <si>
    <t>5000PL_A</t>
  </si>
  <si>
    <t>5000PL_P</t>
  </si>
  <si>
    <t>pārējie autoceļu un ielu būvniecības darbi</t>
  </si>
  <si>
    <t>ATPŪTA, KULTŪRA UN RELIĢIJA</t>
  </si>
  <si>
    <t>Klientu apkalpošanas centra nodrošināšana</t>
  </si>
  <si>
    <t/>
  </si>
  <si>
    <t>Akcijas un cita līdzdalība pašu kapitālā</t>
  </si>
  <si>
    <t>3</t>
  </si>
  <si>
    <t>2</t>
  </si>
  <si>
    <t>1</t>
  </si>
  <si>
    <t xml:space="preserve">  7700</t>
  </si>
  <si>
    <t xml:space="preserve">  Starptautiskā sadarbība</t>
  </si>
  <si>
    <t xml:space="preserve">  7200</t>
  </si>
  <si>
    <t xml:space="preserve">  Pašvaldību transferti un uzturēšanas izdevumu transferti</t>
  </si>
  <si>
    <t>7000</t>
  </si>
  <si>
    <t>Transferti, uzturēšanas izdevumu transferti, pašu resursu maksājumi, starptautiskā sadarbība</t>
  </si>
  <si>
    <t xml:space="preserve">  6500</t>
  </si>
  <si>
    <t xml:space="preserve">  Kompensācijas, kuras izmaksā personām, pamatojoties uz Latvijas tiesu, Eiropas Savienības Tiesas, Eiropas Cilvēktiesību tiesas nolēmumiem</t>
  </si>
  <si>
    <t xml:space="preserve">  6400</t>
  </si>
  <si>
    <t xml:space="preserve">  Pārējie klasifikācijā neminētie maksājumi iedzīvotājiem natūrā un kompensācijas</t>
  </si>
  <si>
    <t xml:space="preserve">  6300</t>
  </si>
  <si>
    <t xml:space="preserve">  Sociālie pabalsti natūrā</t>
  </si>
  <si>
    <t xml:space="preserve">  6200</t>
  </si>
  <si>
    <t xml:space="preserve">  Pensijas un sociālie pabalsti naudā</t>
  </si>
  <si>
    <t>6000</t>
  </si>
  <si>
    <t>Sociāla rakstura maksājumi un kompensācijas</t>
  </si>
  <si>
    <t xml:space="preserve">  5200</t>
  </si>
  <si>
    <t xml:space="preserve">  Pamatlīdzekļi, ieguldījuma īpašumi un bioloģiskie aktīvi</t>
  </si>
  <si>
    <t xml:space="preserve">  5100</t>
  </si>
  <si>
    <t xml:space="preserve">  Nemateriālie ieguldījumi</t>
  </si>
  <si>
    <t>5000</t>
  </si>
  <si>
    <t xml:space="preserve">  4300</t>
  </si>
  <si>
    <t xml:space="preserve">  Pārējie procentu maksājumi</t>
  </si>
  <si>
    <t xml:space="preserve">  4200</t>
  </si>
  <si>
    <t xml:space="preserve">  Procentu maksājumi iekšzemes kredītiestādēm</t>
  </si>
  <si>
    <t>4000</t>
  </si>
  <si>
    <t>Procentu izdevumi</t>
  </si>
  <si>
    <t xml:space="preserve">  3200</t>
  </si>
  <si>
    <t xml:space="preserve">  Subsīdijas un dotācijas komersantiem, biedrībām, nodibinājumiem un fiziskām personām</t>
  </si>
  <si>
    <t>3000</t>
  </si>
  <si>
    <t>Subsīdijas un dotācijas</t>
  </si>
  <si>
    <t xml:space="preserve">  2500</t>
  </si>
  <si>
    <t xml:space="preserve">  Budžeta iestāžu nodokļu, nodevu un sankciju maksājumi</t>
  </si>
  <si>
    <t xml:space="preserve">  2400</t>
  </si>
  <si>
    <t xml:space="preserve">  Izdevumi periodikas iegādei bibliotēku krājumiem</t>
  </si>
  <si>
    <t xml:space="preserve">  2300</t>
  </si>
  <si>
    <t xml:space="preserve">  Krājumi, materiāli, energoresursi, preces, biroja preces un inventārs, kurus neuzskaita kodā 5000</t>
  </si>
  <si>
    <t xml:space="preserve">  2200</t>
  </si>
  <si>
    <t xml:space="preserve">  Pakalpojumi</t>
  </si>
  <si>
    <t xml:space="preserve">  2100</t>
  </si>
  <si>
    <t xml:space="preserve">  Mācību, darba un dienesta komandējumi, darba braucieni</t>
  </si>
  <si>
    <t>2000</t>
  </si>
  <si>
    <t xml:space="preserve">  1200</t>
  </si>
  <si>
    <t xml:space="preserve">  Darba devēja valsts sociālās apdrošināšanas obligātās iemaksas, pabalsti un kompensācijas</t>
  </si>
  <si>
    <t xml:space="preserve">  1100</t>
  </si>
  <si>
    <t xml:space="preserve">  Atalgojums</t>
  </si>
  <si>
    <t>1000</t>
  </si>
  <si>
    <t>Izdevumi atbilstoši ekonomiskajām kategorijām</t>
  </si>
  <si>
    <t>Atpūta, kultūra un reliģija</t>
  </si>
  <si>
    <t>Veselība</t>
  </si>
  <si>
    <t>Teritoriju un mājokļu apsaimniekošana</t>
  </si>
  <si>
    <t>Vides aizsardzība</t>
  </si>
  <si>
    <t>Ekonomiskā darbība</t>
  </si>
  <si>
    <t>Sabiedriskā kārtība un drošība</t>
  </si>
  <si>
    <t>Vispārējie valdības dienesti</t>
  </si>
  <si>
    <t>Izdevumi atbilstoši funkcionālajām kategorijām</t>
  </si>
  <si>
    <t>EUR</t>
  </si>
  <si>
    <t>Apstiprināts 2025. gadam</t>
  </si>
  <si>
    <t>Budžeta kategoriju kodi</t>
  </si>
  <si>
    <t>Rādītāju nosaukumi</t>
  </si>
  <si>
    <t>4.pielikums</t>
  </si>
  <si>
    <t>Izdevumu kopsavilkums atbilstoši funkcionālajām un ekonomiskajām kategorijām</t>
  </si>
  <si>
    <t>KOPĀ IZDEVUMI</t>
  </si>
  <si>
    <t>Fiansēšana</t>
  </si>
  <si>
    <t>Saņemto aizņēmumu atmaksa</t>
  </si>
  <si>
    <t>Līdzekļu atlikums perioda beigās</t>
  </si>
  <si>
    <t>5.pielikums</t>
  </si>
  <si>
    <t>Aizņēmums Pļavniekkalna sākumskolas esošās skolas ēkas pārbūvei</t>
  </si>
  <si>
    <t xml:space="preserve">    F22010000 AS</t>
  </si>
  <si>
    <t xml:space="preserve">    Pieprasījuma noguldījumu atlikums gada sākumā</t>
  </si>
  <si>
    <t>F20010000</t>
  </si>
  <si>
    <t>Naudas līdzekļi un noguldījumi (bilances aktīvā)</t>
  </si>
  <si>
    <t>IV FINANSĒŠANA - kopā</t>
  </si>
  <si>
    <t>III Ieņēmumu pārsniegums (+) deficīts (-) (I-II)</t>
  </si>
  <si>
    <t>II IZDEVUMI - kopā</t>
  </si>
  <si>
    <t xml:space="preserve"> Kopsavilkums - ziedojumi - izdevumi atbilstoši ekonomiskajām kategorijām</t>
  </si>
  <si>
    <t xml:space="preserve">2025.gada 6.februāra saistošajiem noteikumiem Nr. 2/2025 </t>
  </si>
  <si>
    <t>Domes priekšsēdētāja     (*PARAKSTS)         Viktorija Baire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</si>
</sst>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_ ;\-#,##0\ "/>
    <numFmt numFmtId="165" formatCode="_-* #,##0_-;\-* #,##0_-;_-* &quot;-&quot;??_-;_-@_-"/>
    <numFmt numFmtId="166" formatCode="0.000"/>
    <numFmt numFmtId="167" formatCode="_-* #,##0.0_-;\-* #,##0.0_-;_-* &quot;-&quot;??_-;_-@_-"/>
    <numFmt numFmtId="168" formatCode="0.0"/>
  </numFmts>
  <fonts count="37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9"/>
      <color theme="1"/>
      <name val="Times New Roman"/>
      <family val="1"/>
      <charset val="186"/>
    </font>
    <font>
      <b/>
      <sz val="9"/>
      <color theme="1"/>
      <name val="Times New Roman"/>
      <family val="1"/>
      <charset val="186"/>
    </font>
    <font>
      <b/>
      <sz val="9"/>
      <name val="Times New Roman"/>
      <family val="1"/>
      <charset val="186"/>
    </font>
    <font>
      <b/>
      <i/>
      <sz val="9"/>
      <name val="Times New Roman"/>
      <family val="1"/>
      <charset val="186"/>
    </font>
    <font>
      <sz val="9"/>
      <name val="Times New Roman"/>
      <family val="1"/>
      <charset val="186"/>
    </font>
    <font>
      <sz val="10"/>
      <name val="Times New Roman"/>
      <family val="1"/>
      <charset val="186"/>
    </font>
    <font>
      <sz val="10"/>
      <color indexed="8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9"/>
      <name val="Times New Roman"/>
      <family val="1"/>
    </font>
    <font>
      <sz val="9"/>
      <color theme="1"/>
      <name val="Times New Roman"/>
      <family val="1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sz val="9"/>
      <color indexed="8"/>
      <name val="Times New Roman"/>
      <family val="1"/>
      <charset val="186"/>
    </font>
    <font>
      <sz val="10"/>
      <name val="Arial"/>
      <family val="2"/>
      <charset val="186"/>
    </font>
    <font>
      <sz val="11"/>
      <color rgb="FFFF0000"/>
      <name val="Calibri"/>
      <family val="2"/>
      <charset val="186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186"/>
      <scheme val="minor"/>
    </font>
    <font>
      <b/>
      <sz val="11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sz val="10"/>
      <color rgb="FF000000"/>
      <name val="Times New Roman"/>
      <family val="1"/>
      <charset val="186"/>
    </font>
    <font>
      <sz val="11"/>
      <color rgb="FF000000"/>
      <name val="Calibri"/>
      <family val="2"/>
      <charset val="186"/>
      <scheme val="minor"/>
    </font>
    <font>
      <sz val="9.5"/>
      <color rgb="FF000000"/>
      <name val="Times New Roman"/>
      <family val="1"/>
      <charset val="186"/>
    </font>
    <font>
      <b/>
      <sz val="8"/>
      <color indexed="8"/>
      <name val="Times New Roman"/>
      <family val="1"/>
      <charset val="186"/>
    </font>
    <font>
      <sz val="6"/>
      <color indexed="8"/>
      <name val="f6"/>
    </font>
    <font>
      <b/>
      <sz val="10"/>
      <color indexed="8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8"/>
      <color indexed="8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9"/>
      <color indexed="8"/>
      <name val="Times New Roman"/>
      <family val="1"/>
      <charset val="186"/>
    </font>
    <font>
      <sz val="8"/>
      <color indexed="8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7" fillId="0" borderId="0"/>
    <xf numFmtId="0" fontId="19" fillId="0" borderId="0"/>
    <xf numFmtId="0" fontId="20" fillId="0" borderId="0"/>
    <xf numFmtId="43" fontId="24" fillId="0" borderId="0" applyFont="0" applyFill="0" applyBorder="0" applyAlignment="0" applyProtection="0"/>
  </cellStyleXfs>
  <cellXfs count="249">
    <xf numFmtId="0" fontId="0" fillId="0" borderId="0" xfId="0"/>
    <xf numFmtId="164" fontId="3" fillId="0" borderId="0" xfId="1" applyNumberFormat="1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6" fillId="0" borderId="0" xfId="0" applyFont="1"/>
    <xf numFmtId="0" fontId="7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64" fontId="6" fillId="0" borderId="1" xfId="1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49" fontId="8" fillId="0" borderId="1" xfId="0" applyNumberFormat="1" applyFont="1" applyBorder="1" applyAlignment="1">
      <alignment horizontal="left"/>
    </xf>
    <xf numFmtId="0" fontId="8" fillId="0" borderId="2" xfId="0" applyFont="1" applyBorder="1"/>
    <xf numFmtId="164" fontId="10" fillId="0" borderId="1" xfId="1" applyNumberFormat="1" applyFont="1" applyBorder="1" applyAlignment="1">
      <alignment horizontal="right" wrapText="1"/>
    </xf>
    <xf numFmtId="3" fontId="11" fillId="0" borderId="1" xfId="0" applyNumberFormat="1" applyFont="1" applyBorder="1" applyAlignment="1">
      <alignment horizontal="right" vertical="center"/>
    </xf>
    <xf numFmtId="3" fontId="8" fillId="0" borderId="1" xfId="0" applyNumberFormat="1" applyFont="1" applyBorder="1"/>
    <xf numFmtId="164" fontId="8" fillId="0" borderId="1" xfId="1" applyNumberFormat="1" applyFont="1" applyBorder="1"/>
    <xf numFmtId="3" fontId="4" fillId="0" borderId="1" xfId="0" applyNumberFormat="1" applyFont="1" applyBorder="1"/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/>
    <xf numFmtId="164" fontId="6" fillId="2" borderId="1" xfId="1" applyNumberFormat="1" applyFont="1" applyFill="1" applyBorder="1"/>
    <xf numFmtId="3" fontId="5" fillId="2" borderId="1" xfId="0" applyNumberFormat="1" applyFont="1" applyFill="1" applyBorder="1"/>
    <xf numFmtId="0" fontId="8" fillId="0" borderId="1" xfId="0" applyFont="1" applyBorder="1" applyAlignment="1">
      <alignment horizontal="left"/>
    </xf>
    <xf numFmtId="3" fontId="0" fillId="0" borderId="0" xfId="0" applyNumberFormat="1"/>
    <xf numFmtId="164" fontId="6" fillId="2" borderId="1" xfId="1" applyNumberFormat="1" applyFont="1" applyFill="1" applyBorder="1" applyAlignment="1">
      <alignment horizontal="right" vertical="center"/>
    </xf>
    <xf numFmtId="3" fontId="5" fillId="2" borderId="1" xfId="0" applyNumberFormat="1" applyFont="1" applyFill="1" applyBorder="1" applyAlignment="1">
      <alignment horizontal="right" vertical="center"/>
    </xf>
    <xf numFmtId="49" fontId="6" fillId="2" borderId="1" xfId="0" applyNumberFormat="1" applyFont="1" applyFill="1" applyBorder="1" applyAlignment="1">
      <alignment horizontal="left"/>
    </xf>
    <xf numFmtId="49" fontId="8" fillId="3" borderId="1" xfId="0" applyNumberFormat="1" applyFont="1" applyFill="1" applyBorder="1" applyAlignment="1">
      <alignment horizontal="left"/>
    </xf>
    <xf numFmtId="0" fontId="8" fillId="3" borderId="2" xfId="0" applyFont="1" applyFill="1" applyBorder="1"/>
    <xf numFmtId="0" fontId="8" fillId="3" borderId="1" xfId="0" applyFont="1" applyFill="1" applyBorder="1" applyAlignment="1">
      <alignment horizontal="left"/>
    </xf>
    <xf numFmtId="164" fontId="9" fillId="0" borderId="1" xfId="1" applyNumberFormat="1" applyFont="1" applyBorder="1" applyAlignment="1">
      <alignment vertical="center"/>
    </xf>
    <xf numFmtId="3" fontId="4" fillId="0" borderId="1" xfId="0" applyNumberFormat="1" applyFont="1" applyBorder="1" applyAlignment="1">
      <alignment horizontal="right" vertical="center"/>
    </xf>
    <xf numFmtId="164" fontId="10" fillId="0" borderId="1" xfId="1" applyNumberFormat="1" applyFont="1" applyBorder="1" applyAlignment="1">
      <alignment wrapText="1"/>
    </xf>
    <xf numFmtId="164" fontId="9" fillId="0" borderId="1" xfId="1" applyNumberFormat="1" applyFont="1" applyBorder="1" applyAlignment="1"/>
    <xf numFmtId="164" fontId="8" fillId="0" borderId="1" xfId="1" applyNumberFormat="1" applyFont="1" applyFill="1" applyBorder="1"/>
    <xf numFmtId="0" fontId="8" fillId="0" borderId="4" xfId="0" applyFont="1" applyBorder="1" applyAlignment="1">
      <alignment wrapText="1"/>
    </xf>
    <xf numFmtId="0" fontId="8" fillId="0" borderId="2" xfId="0" applyFont="1" applyBorder="1" applyAlignment="1">
      <alignment horizontal="left"/>
    </xf>
    <xf numFmtId="0" fontId="8" fillId="0" borderId="2" xfId="0" applyFont="1" applyBorder="1" applyAlignment="1">
      <alignment wrapText="1"/>
    </xf>
    <xf numFmtId="164" fontId="8" fillId="0" borderId="1" xfId="1" applyNumberFormat="1" applyFont="1" applyFill="1" applyBorder="1" applyAlignment="1">
      <alignment horizontal="right" vertical="center"/>
    </xf>
    <xf numFmtId="164" fontId="12" fillId="0" borderId="1" xfId="1" applyNumberFormat="1" applyFont="1" applyFill="1" applyBorder="1"/>
    <xf numFmtId="3" fontId="13" fillId="0" borderId="1" xfId="0" applyNumberFormat="1" applyFont="1" applyBorder="1"/>
    <xf numFmtId="0" fontId="8" fillId="0" borderId="0" xfId="0" applyFont="1"/>
    <xf numFmtId="164" fontId="14" fillId="2" borderId="1" xfId="1" applyNumberFormat="1" applyFont="1" applyFill="1" applyBorder="1" applyAlignment="1">
      <alignment horizontal="right" vertical="center"/>
    </xf>
    <xf numFmtId="3" fontId="15" fillId="2" borderId="1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left"/>
    </xf>
    <xf numFmtId="0" fontId="8" fillId="0" borderId="5" xfId="0" applyFont="1" applyBorder="1"/>
    <xf numFmtId="0" fontId="8" fillId="0" borderId="6" xfId="0" applyFont="1" applyBorder="1"/>
    <xf numFmtId="164" fontId="8" fillId="0" borderId="1" xfId="1" applyNumberFormat="1" applyFont="1" applyBorder="1" applyAlignment="1">
      <alignment wrapText="1"/>
    </xf>
    <xf numFmtId="3" fontId="4" fillId="0" borderId="1" xfId="0" applyNumberFormat="1" applyFont="1" applyBorder="1" applyAlignment="1">
      <alignment horizontal="right" wrapText="1"/>
    </xf>
    <xf numFmtId="0" fontId="6" fillId="0" borderId="2" xfId="0" applyFont="1" applyBorder="1"/>
    <xf numFmtId="164" fontId="6" fillId="0" borderId="1" xfId="1" applyNumberFormat="1" applyFont="1" applyBorder="1"/>
    <xf numFmtId="3" fontId="5" fillId="0" borderId="1" xfId="0" applyNumberFormat="1" applyFont="1" applyBorder="1"/>
    <xf numFmtId="0" fontId="6" fillId="2" borderId="1" xfId="0" applyFont="1" applyFill="1" applyBorder="1"/>
    <xf numFmtId="0" fontId="7" fillId="2" borderId="2" xfId="0" applyFont="1" applyFill="1" applyBorder="1"/>
    <xf numFmtId="0" fontId="7" fillId="0" borderId="0" xfId="0" applyFont="1"/>
    <xf numFmtId="0" fontId="9" fillId="0" borderId="0" xfId="0" applyFont="1"/>
    <xf numFmtId="0" fontId="4" fillId="0" borderId="0" xfId="0" applyFont="1" applyAlignment="1">
      <alignment wrapText="1"/>
    </xf>
    <xf numFmtId="0" fontId="7" fillId="0" borderId="1" xfId="0" applyFont="1" applyBorder="1" applyAlignment="1">
      <alignment horizontal="left"/>
    </xf>
    <xf numFmtId="0" fontId="7" fillId="0" borderId="2" xfId="0" applyFont="1" applyBorder="1"/>
    <xf numFmtId="164" fontId="8" fillId="4" borderId="1" xfId="1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4" borderId="0" xfId="1" applyNumberFormat="1" applyFont="1" applyFill="1"/>
    <xf numFmtId="164" fontId="8" fillId="4" borderId="1" xfId="1" applyNumberFormat="1" applyFont="1" applyFill="1" applyBorder="1"/>
    <xf numFmtId="164" fontId="6" fillId="2" borderId="1" xfId="1" applyNumberFormat="1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right"/>
    </xf>
    <xf numFmtId="3" fontId="4" fillId="0" borderId="2" xfId="0" applyNumberFormat="1" applyFont="1" applyBorder="1" applyAlignment="1">
      <alignment horizontal="right"/>
    </xf>
    <xf numFmtId="49" fontId="12" fillId="0" borderId="1" xfId="0" applyNumberFormat="1" applyFont="1" applyBorder="1" applyAlignment="1">
      <alignment horizontal="left"/>
    </xf>
    <xf numFmtId="164" fontId="12" fillId="4" borderId="1" xfId="1" applyNumberFormat="1" applyFont="1" applyFill="1" applyBorder="1" applyAlignment="1">
      <alignment horizontal="right"/>
    </xf>
    <xf numFmtId="3" fontId="13" fillId="0" borderId="1" xfId="0" applyNumberFormat="1" applyFont="1" applyBorder="1" applyAlignment="1">
      <alignment horizontal="right"/>
    </xf>
    <xf numFmtId="164" fontId="8" fillId="0" borderId="1" xfId="1" applyNumberFormat="1" applyFont="1" applyFill="1" applyBorder="1" applyAlignment="1" applyProtection="1">
      <alignment horizontal="right" wrapText="1"/>
      <protection locked="0"/>
    </xf>
    <xf numFmtId="164" fontId="12" fillId="0" borderId="1" xfId="1" applyNumberFormat="1" applyFont="1" applyFill="1" applyBorder="1" applyAlignment="1">
      <alignment horizontal="right"/>
    </xf>
    <xf numFmtId="0" fontId="12" fillId="0" borderId="1" xfId="0" applyFont="1" applyBorder="1" applyAlignment="1">
      <alignment wrapText="1"/>
    </xf>
    <xf numFmtId="164" fontId="8" fillId="0" borderId="1" xfId="1" applyNumberFormat="1" applyFont="1" applyFill="1" applyBorder="1" applyAlignment="1">
      <alignment horizontal="right"/>
    </xf>
    <xf numFmtId="0" fontId="8" fillId="0" borderId="1" xfId="0" applyFont="1" applyBorder="1"/>
    <xf numFmtId="166" fontId="8" fillId="0" borderId="1" xfId="0" applyNumberFormat="1" applyFont="1" applyBorder="1" applyAlignment="1">
      <alignment horizontal="left"/>
    </xf>
    <xf numFmtId="164" fontId="12" fillId="4" borderId="1" xfId="1" applyNumberFormat="1" applyFont="1" applyFill="1" applyBorder="1"/>
    <xf numFmtId="164" fontId="4" fillId="4" borderId="1" xfId="1" applyNumberFormat="1" applyFont="1" applyFill="1" applyBorder="1"/>
    <xf numFmtId="49" fontId="6" fillId="0" borderId="1" xfId="0" applyNumberFormat="1" applyFont="1" applyBorder="1" applyAlignment="1">
      <alignment horizontal="left"/>
    </xf>
    <xf numFmtId="164" fontId="8" fillId="0" borderId="1" xfId="1" applyNumberFormat="1" applyFont="1" applyBorder="1" applyAlignment="1">
      <alignment horizontal="right"/>
    </xf>
    <xf numFmtId="164" fontId="6" fillId="0" borderId="0" xfId="1" applyNumberFormat="1" applyFont="1"/>
    <xf numFmtId="3" fontId="5" fillId="0" borderId="0" xfId="0" applyNumberFormat="1" applyFont="1"/>
    <xf numFmtId="0" fontId="6" fillId="0" borderId="0" xfId="0" applyFont="1" applyAlignment="1">
      <alignment horizontal="left"/>
    </xf>
    <xf numFmtId="0" fontId="16" fillId="0" borderId="0" xfId="0" applyFont="1"/>
    <xf numFmtId="0" fontId="6" fillId="0" borderId="8" xfId="0" applyFont="1" applyBorder="1" applyAlignment="1">
      <alignment horizontal="left"/>
    </xf>
    <xf numFmtId="0" fontId="6" fillId="0" borderId="8" xfId="0" applyFont="1" applyBorder="1"/>
    <xf numFmtId="164" fontId="6" fillId="0" borderId="1" xfId="1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Border="1"/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/>
    <xf numFmtId="0" fontId="5" fillId="2" borderId="1" xfId="0" applyFont="1" applyFill="1" applyBorder="1"/>
    <xf numFmtId="164" fontId="9" fillId="0" borderId="0" xfId="1" applyNumberFormat="1" applyFont="1"/>
    <xf numFmtId="0" fontId="11" fillId="0" borderId="0" xfId="0" applyFont="1"/>
    <xf numFmtId="0" fontId="6" fillId="0" borderId="1" xfId="0" applyFont="1" applyBorder="1"/>
    <xf numFmtId="0" fontId="8" fillId="3" borderId="1" xfId="0" applyFont="1" applyFill="1" applyBorder="1"/>
    <xf numFmtId="0" fontId="0" fillId="0" borderId="0" xfId="0" applyBorder="1"/>
    <xf numFmtId="0" fontId="0" fillId="0" borderId="0" xfId="0"/>
    <xf numFmtId="3" fontId="8" fillId="0" borderId="1" xfId="0" applyNumberFormat="1" applyFont="1" applyFill="1" applyBorder="1" applyAlignment="1">
      <alignment horizontal="right"/>
    </xf>
    <xf numFmtId="3" fontId="8" fillId="0" borderId="1" xfId="0" applyNumberFormat="1" applyFont="1" applyFill="1" applyBorder="1" applyAlignment="1">
      <alignment horizontal="right" wrapText="1"/>
    </xf>
    <xf numFmtId="3" fontId="8" fillId="0" borderId="1" xfId="0" applyNumberFormat="1" applyFont="1" applyFill="1" applyBorder="1"/>
    <xf numFmtId="0" fontId="8" fillId="0" borderId="10" xfId="0" applyFont="1" applyBorder="1" applyAlignment="1">
      <alignment horizontal="left"/>
    </xf>
    <xf numFmtId="0" fontId="8" fillId="0" borderId="11" xfId="0" applyFont="1" applyBorder="1"/>
    <xf numFmtId="164" fontId="8" fillId="0" borderId="10" xfId="1" applyNumberFormat="1" applyFont="1" applyFill="1" applyBorder="1"/>
    <xf numFmtId="3" fontId="4" fillId="0" borderId="10" xfId="0" applyNumberFormat="1" applyFont="1" applyBorder="1"/>
    <xf numFmtId="49" fontId="8" fillId="0" borderId="10" xfId="0" applyNumberFormat="1" applyFont="1" applyBorder="1" applyAlignment="1">
      <alignment horizontal="left"/>
    </xf>
    <xf numFmtId="49" fontId="12" fillId="0" borderId="10" xfId="0" applyNumberFormat="1" applyFont="1" applyBorder="1" applyAlignment="1">
      <alignment horizontal="left"/>
    </xf>
    <xf numFmtId="0" fontId="8" fillId="0" borderId="3" xfId="0" applyFont="1" applyBorder="1" applyAlignment="1">
      <alignment vertical="center" wrapText="1"/>
    </xf>
    <xf numFmtId="0" fontId="0" fillId="0" borderId="0" xfId="0" applyFill="1"/>
    <xf numFmtId="3" fontId="0" fillId="0" borderId="0" xfId="0" applyNumberFormat="1" applyFill="1"/>
    <xf numFmtId="0" fontId="12" fillId="0" borderId="2" xfId="0" applyFont="1" applyFill="1" applyBorder="1"/>
    <xf numFmtId="0" fontId="8" fillId="0" borderId="2" xfId="0" applyFont="1" applyFill="1" applyBorder="1"/>
    <xf numFmtId="0" fontId="8" fillId="0" borderId="2" xfId="0" applyFont="1" applyFill="1" applyBorder="1" applyAlignment="1">
      <alignment wrapText="1"/>
    </xf>
    <xf numFmtId="0" fontId="8" fillId="0" borderId="2" xfId="0" applyFont="1" applyFill="1" applyBorder="1" applyAlignment="1">
      <alignment horizontal="left"/>
    </xf>
    <xf numFmtId="0" fontId="12" fillId="0" borderId="7" xfId="0" applyFont="1" applyFill="1" applyBorder="1"/>
    <xf numFmtId="0" fontId="12" fillId="0" borderId="1" xfId="0" applyFont="1" applyFill="1" applyBorder="1" applyAlignment="1">
      <alignment wrapText="1"/>
    </xf>
    <xf numFmtId="0" fontId="12" fillId="0" borderId="10" xfId="0" applyFont="1" applyFill="1" applyBorder="1" applyAlignment="1">
      <alignment wrapText="1"/>
    </xf>
    <xf numFmtId="0" fontId="12" fillId="0" borderId="2" xfId="0" applyFont="1" applyFill="1" applyBorder="1" applyAlignment="1">
      <alignment horizontal="left"/>
    </xf>
    <xf numFmtId="0" fontId="12" fillId="0" borderId="0" xfId="0" applyFont="1" applyFill="1"/>
    <xf numFmtId="3" fontId="8" fillId="0" borderId="1" xfId="0" applyNumberFormat="1" applyFont="1" applyFill="1" applyBorder="1" applyAlignment="1">
      <alignment horizontal="right" vertical="center"/>
    </xf>
    <xf numFmtId="3" fontId="9" fillId="0" borderId="1" xfId="0" applyNumberFormat="1" applyFont="1" applyFill="1" applyBorder="1" applyAlignment="1">
      <alignment horizontal="right" vertical="center"/>
    </xf>
    <xf numFmtId="0" fontId="8" fillId="0" borderId="1" xfId="0" applyFont="1" applyBorder="1" applyAlignment="1">
      <alignment wrapText="1"/>
    </xf>
    <xf numFmtId="3" fontId="6" fillId="2" borderId="1" xfId="0" applyNumberFormat="1" applyFont="1" applyFill="1" applyBorder="1" applyAlignment="1">
      <alignment horizontal="right" vertical="center"/>
    </xf>
    <xf numFmtId="3" fontId="8" fillId="0" borderId="2" xfId="0" applyNumberFormat="1" applyFont="1" applyFill="1" applyBorder="1"/>
    <xf numFmtId="3" fontId="12" fillId="0" borderId="1" xfId="0" applyNumberFormat="1" applyFont="1" applyFill="1" applyBorder="1" applyAlignment="1">
      <alignment horizontal="right"/>
    </xf>
    <xf numFmtId="0" fontId="6" fillId="0" borderId="0" xfId="0" applyFont="1" applyFill="1" applyAlignment="1">
      <alignment horizontal="right"/>
    </xf>
    <xf numFmtId="0" fontId="8" fillId="0" borderId="0" xfId="0" applyFont="1" applyFill="1" applyAlignment="1">
      <alignment horizontal="right"/>
    </xf>
    <xf numFmtId="0" fontId="3" fillId="0" borderId="0" xfId="0" applyFont="1" applyFill="1"/>
    <xf numFmtId="0" fontId="6" fillId="0" borderId="1" xfId="0" applyFont="1" applyFill="1" applyBorder="1" applyAlignment="1">
      <alignment horizontal="center" wrapText="1"/>
    </xf>
    <xf numFmtId="3" fontId="6" fillId="0" borderId="1" xfId="0" applyNumberFormat="1" applyFont="1" applyFill="1" applyBorder="1"/>
    <xf numFmtId="0" fontId="8" fillId="0" borderId="1" xfId="0" applyFont="1" applyFill="1" applyBorder="1"/>
    <xf numFmtId="165" fontId="8" fillId="0" borderId="1" xfId="1" applyNumberFormat="1" applyFont="1" applyFill="1" applyBorder="1" applyAlignment="1">
      <alignment horizontal="right"/>
    </xf>
    <xf numFmtId="3" fontId="3" fillId="0" borderId="0" xfId="0" applyNumberFormat="1" applyFont="1" applyFill="1"/>
    <xf numFmtId="165" fontId="12" fillId="0" borderId="1" xfId="1" applyNumberFormat="1" applyFont="1" applyFill="1" applyBorder="1"/>
    <xf numFmtId="3" fontId="6" fillId="0" borderId="0" xfId="0" applyNumberFormat="1" applyFont="1" applyFill="1"/>
    <xf numFmtId="0" fontId="6" fillId="0" borderId="1" xfId="0" applyFont="1" applyFill="1" applyBorder="1" applyAlignment="1">
      <alignment horizontal="center"/>
    </xf>
    <xf numFmtId="0" fontId="9" fillId="0" borderId="0" xfId="0" applyFont="1" applyFill="1"/>
    <xf numFmtId="3" fontId="6" fillId="2" borderId="1" xfId="0" applyNumberFormat="1" applyFont="1" applyFill="1" applyBorder="1"/>
    <xf numFmtId="3" fontId="14" fillId="2" borderId="1" xfId="0" applyNumberFormat="1" applyFont="1" applyFill="1" applyBorder="1" applyAlignment="1">
      <alignment horizontal="right" vertical="center"/>
    </xf>
    <xf numFmtId="3" fontId="6" fillId="2" borderId="1" xfId="0" applyNumberFormat="1" applyFont="1" applyFill="1" applyBorder="1" applyAlignment="1">
      <alignment horizontal="right"/>
    </xf>
    <xf numFmtId="165" fontId="8" fillId="0" borderId="1" xfId="1" applyNumberFormat="1" applyFont="1" applyFill="1" applyBorder="1"/>
    <xf numFmtId="165" fontId="12" fillId="0" borderId="1" xfId="1" applyNumberFormat="1" applyFont="1" applyFill="1" applyBorder="1" applyAlignment="1">
      <alignment horizontal="right"/>
    </xf>
    <xf numFmtId="165" fontId="8" fillId="0" borderId="1" xfId="1" applyNumberFormat="1" applyFont="1" applyBorder="1"/>
    <xf numFmtId="0" fontId="12" fillId="0" borderId="2" xfId="0" applyFont="1" applyFill="1" applyBorder="1" applyAlignment="1">
      <alignment wrapText="1"/>
    </xf>
    <xf numFmtId="164" fontId="4" fillId="0" borderId="1" xfId="1" applyNumberFormat="1" applyFont="1" applyBorder="1"/>
    <xf numFmtId="164" fontId="4" fillId="0" borderId="1" xfId="1" applyNumberFormat="1" applyFont="1" applyBorder="1" applyAlignment="1">
      <alignment horizontal="right"/>
    </xf>
    <xf numFmtId="2" fontId="12" fillId="0" borderId="2" xfId="0" applyNumberFormat="1" applyFont="1" applyFill="1" applyBorder="1" applyAlignment="1">
      <alignment wrapText="1"/>
    </xf>
    <xf numFmtId="165" fontId="6" fillId="0" borderId="1" xfId="1" applyNumberFormat="1" applyFont="1" applyFill="1" applyBorder="1" applyAlignment="1">
      <alignment horizontal="center" wrapText="1"/>
    </xf>
    <xf numFmtId="165" fontId="8" fillId="0" borderId="1" xfId="1" applyNumberFormat="1" applyFont="1" applyBorder="1" applyAlignment="1">
      <alignment horizontal="right"/>
    </xf>
    <xf numFmtId="0" fontId="0" fillId="0" borderId="0" xfId="0" applyFill="1" applyBorder="1"/>
    <xf numFmtId="164" fontId="8" fillId="0" borderId="0" xfId="1" applyNumberFormat="1" applyFont="1"/>
    <xf numFmtId="3" fontId="8" fillId="0" borderId="0" xfId="0" applyNumberFormat="1" applyFont="1" applyFill="1" applyBorder="1" applyAlignment="1">
      <alignment horizontal="right" wrapText="1"/>
    </xf>
    <xf numFmtId="165" fontId="0" fillId="0" borderId="0" xfId="1" applyNumberFormat="1" applyFont="1"/>
    <xf numFmtId="3" fontId="8" fillId="0" borderId="1" xfId="0" applyNumberFormat="1" applyFont="1" applyBorder="1" applyAlignment="1">
      <alignment horizontal="right"/>
    </xf>
    <xf numFmtId="164" fontId="0" fillId="0" borderId="0" xfId="0" applyNumberFormat="1" applyFill="1" applyBorder="1"/>
    <xf numFmtId="165" fontId="8" fillId="0" borderId="0" xfId="1" applyNumberFormat="1" applyFont="1"/>
    <xf numFmtId="164" fontId="8" fillId="2" borderId="1" xfId="1" applyNumberFormat="1" applyFont="1" applyFill="1" applyBorder="1"/>
    <xf numFmtId="165" fontId="6" fillId="2" borderId="1" xfId="1" applyNumberFormat="1" applyFont="1" applyFill="1" applyBorder="1" applyAlignment="1">
      <alignment horizontal="right"/>
    </xf>
    <xf numFmtId="165" fontId="8" fillId="0" borderId="1" xfId="1" applyNumberFormat="1" applyFont="1" applyFill="1" applyBorder="1" applyAlignment="1">
      <alignment wrapText="1"/>
    </xf>
    <xf numFmtId="164" fontId="8" fillId="0" borderId="1" xfId="1" applyNumberFormat="1" applyFont="1" applyBorder="1" applyAlignment="1"/>
    <xf numFmtId="3" fontId="16" fillId="0" borderId="1" xfId="0" applyNumberFormat="1" applyFont="1" applyBorder="1" applyAlignment="1">
      <alignment horizontal="right" wrapText="1"/>
    </xf>
    <xf numFmtId="1" fontId="16" fillId="0" borderId="1" xfId="0" applyNumberFormat="1" applyFont="1" applyBorder="1" applyAlignment="1">
      <alignment horizontal="right" wrapText="1"/>
    </xf>
    <xf numFmtId="3" fontId="4" fillId="4" borderId="1" xfId="0" applyNumberFormat="1" applyFont="1" applyFill="1" applyBorder="1"/>
    <xf numFmtId="3" fontId="4" fillId="4" borderId="0" xfId="0" applyNumberFormat="1" applyFont="1" applyFill="1"/>
    <xf numFmtId="3" fontId="16" fillId="4" borderId="1" xfId="0" applyNumberFormat="1" applyFont="1" applyFill="1" applyBorder="1" applyAlignment="1">
      <alignment horizontal="right" wrapText="1"/>
    </xf>
    <xf numFmtId="3" fontId="8" fillId="4" borderId="1" xfId="0" applyNumberFormat="1" applyFont="1" applyFill="1" applyBorder="1"/>
    <xf numFmtId="3" fontId="8" fillId="4" borderId="1" xfId="0" applyNumberFormat="1" applyFont="1" applyFill="1" applyBorder="1" applyAlignment="1">
      <alignment horizontal="right" wrapText="1"/>
    </xf>
    <xf numFmtId="3" fontId="8" fillId="4" borderId="1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3" fontId="4" fillId="0" borderId="9" xfId="0" applyNumberFormat="1" applyFont="1" applyBorder="1"/>
    <xf numFmtId="3" fontId="4" fillId="0" borderId="1" xfId="0" applyNumberFormat="1" applyFont="1" applyFill="1" applyBorder="1"/>
    <xf numFmtId="0" fontId="5" fillId="0" borderId="0" xfId="0" applyFont="1" applyAlignment="1">
      <alignment horizontal="right"/>
    </xf>
    <xf numFmtId="165" fontId="8" fillId="0" borderId="0" xfId="1" applyNumberFormat="1" applyFont="1" applyFill="1"/>
    <xf numFmtId="3" fontId="8" fillId="0" borderId="0" xfId="0" applyNumberFormat="1" applyFont="1" applyFill="1" applyBorder="1"/>
    <xf numFmtId="3" fontId="0" fillId="0" borderId="0" xfId="0" applyNumberFormat="1" applyFill="1" applyBorder="1"/>
    <xf numFmtId="0" fontId="12" fillId="0" borderId="1" xfId="0" applyFont="1" applyFill="1" applyBorder="1"/>
    <xf numFmtId="0" fontId="8" fillId="0" borderId="1" xfId="0" applyFont="1" applyFill="1" applyBorder="1" applyAlignment="1">
      <alignment wrapText="1"/>
    </xf>
    <xf numFmtId="0" fontId="8" fillId="4" borderId="1" xfId="0" applyFont="1" applyFill="1" applyBorder="1" applyAlignment="1">
      <alignment wrapText="1"/>
    </xf>
    <xf numFmtId="0" fontId="18" fillId="0" borderId="0" xfId="0" applyFont="1" applyFill="1" applyBorder="1"/>
    <xf numFmtId="0" fontId="0" fillId="0" borderId="0" xfId="0" applyFill="1" applyBorder="1" applyAlignment="1">
      <alignment wrapText="1"/>
    </xf>
    <xf numFmtId="3" fontId="12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3" fontId="12" fillId="0" borderId="1" xfId="0" applyNumberFormat="1" applyFont="1" applyFill="1" applyBorder="1"/>
    <xf numFmtId="0" fontId="3" fillId="0" borderId="1" xfId="0" applyFont="1" applyFill="1" applyBorder="1"/>
    <xf numFmtId="43" fontId="0" fillId="0" borderId="0" xfId="1" applyFont="1" applyFill="1"/>
    <xf numFmtId="0" fontId="20" fillId="0" borderId="0" xfId="4"/>
    <xf numFmtId="0" fontId="22" fillId="0" borderId="12" xfId="4" applyFont="1" applyBorder="1" applyAlignment="1">
      <alignment horizontal="center" vertical="center" wrapText="1"/>
    </xf>
    <xf numFmtId="0" fontId="23" fillId="0" borderId="13" xfId="4" applyFont="1" applyBorder="1" applyAlignment="1">
      <alignment horizontal="left" vertical="center" wrapText="1"/>
    </xf>
    <xf numFmtId="165" fontId="23" fillId="0" borderId="13" xfId="5" applyNumberFormat="1" applyFont="1" applyBorder="1" applyAlignment="1">
      <alignment horizontal="right" vertical="center" wrapText="1"/>
    </xf>
    <xf numFmtId="0" fontId="22" fillId="0" borderId="13" xfId="4" applyFont="1" applyBorder="1" applyAlignment="1">
      <alignment horizontal="left" vertical="center" wrapText="1" indent="2"/>
    </xf>
    <xf numFmtId="0" fontId="22" fillId="0" borderId="13" xfId="4" applyFont="1" applyBorder="1" applyAlignment="1">
      <alignment horizontal="left" wrapText="1" indent="1"/>
    </xf>
    <xf numFmtId="165" fontId="22" fillId="0" borderId="13" xfId="5" applyNumberFormat="1" applyFont="1" applyBorder="1" applyAlignment="1">
      <alignment horizontal="right" vertical="center"/>
    </xf>
    <xf numFmtId="0" fontId="22" fillId="0" borderId="13" xfId="4" applyFont="1" applyBorder="1" applyAlignment="1">
      <alignment horizontal="left" vertical="center" wrapText="1" indent="1"/>
    </xf>
    <xf numFmtId="165" fontId="22" fillId="0" borderId="13" xfId="5" applyNumberFormat="1" applyFont="1" applyBorder="1" applyAlignment="1">
      <alignment horizontal="right" vertical="center" wrapText="1"/>
    </xf>
    <xf numFmtId="0" fontId="22" fillId="0" borderId="13" xfId="4" applyFont="1" applyBorder="1" applyAlignment="1">
      <alignment horizontal="right" vertical="center" wrapText="1"/>
    </xf>
    <xf numFmtId="0" fontId="25" fillId="0" borderId="13" xfId="4" applyFont="1" applyBorder="1" applyAlignment="1">
      <alignment horizontal="left" vertical="center" wrapText="1" indent="2"/>
    </xf>
    <xf numFmtId="4" fontId="8" fillId="0" borderId="0" xfId="0" applyNumberFormat="1" applyFont="1" applyFill="1" applyBorder="1" applyAlignment="1">
      <alignment horizontal="right"/>
    </xf>
    <xf numFmtId="167" fontId="0" fillId="0" borderId="0" xfId="0" applyNumberFormat="1" applyFill="1" applyBorder="1"/>
    <xf numFmtId="0" fontId="26" fillId="0" borderId="14" xfId="0" applyFont="1" applyBorder="1" applyAlignment="1">
      <alignment horizontal="left" wrapText="1"/>
    </xf>
    <xf numFmtId="0" fontId="27" fillId="0" borderId="14" xfId="0" applyFont="1" applyBorder="1" applyAlignment="1">
      <alignment horizontal="center" wrapText="1"/>
    </xf>
    <xf numFmtId="0" fontId="26" fillId="0" borderId="14" xfId="0" applyFont="1" applyBorder="1" applyAlignment="1">
      <alignment horizontal="center" wrapText="1"/>
    </xf>
    <xf numFmtId="0" fontId="29" fillId="0" borderId="0" xfId="0" applyFont="1"/>
    <xf numFmtId="165" fontId="5" fillId="0" borderId="0" xfId="1" applyNumberFormat="1" applyFont="1" applyAlignment="1">
      <alignment horizontal="right"/>
    </xf>
    <xf numFmtId="165" fontId="4" fillId="0" borderId="0" xfId="1" applyNumberFormat="1" applyFont="1" applyAlignment="1">
      <alignment horizontal="right"/>
    </xf>
    <xf numFmtId="165" fontId="8" fillId="0" borderId="0" xfId="1" applyNumberFormat="1" applyFont="1" applyAlignment="1">
      <alignment horizontal="right"/>
    </xf>
    <xf numFmtId="0" fontId="30" fillId="0" borderId="20" xfId="0" applyFont="1" applyBorder="1" applyAlignment="1">
      <alignment vertical="center" wrapText="1"/>
    </xf>
    <xf numFmtId="49" fontId="32" fillId="0" borderId="11" xfId="0" applyNumberFormat="1" applyFont="1" applyBorder="1" applyAlignment="1">
      <alignment horizontal="left" vertical="center" wrapText="1"/>
    </xf>
    <xf numFmtId="0" fontId="10" fillId="0" borderId="11" xfId="0" applyFont="1" applyBorder="1" applyAlignment="1">
      <alignment horizontal="left" wrapText="1"/>
    </xf>
    <xf numFmtId="0" fontId="10" fillId="0" borderId="4" xfId="0" applyFont="1" applyBorder="1" applyAlignment="1">
      <alignment horizontal="left" wrapText="1"/>
    </xf>
    <xf numFmtId="165" fontId="31" fillId="0" borderId="14" xfId="1" applyNumberFormat="1" applyFont="1" applyBorder="1" applyAlignment="1">
      <alignment horizontal="center" vertical="center" wrapText="1"/>
    </xf>
    <xf numFmtId="165" fontId="31" fillId="0" borderId="14" xfId="1" applyNumberFormat="1" applyFont="1" applyBorder="1" applyAlignment="1">
      <alignment horizontal="center" wrapText="1"/>
    </xf>
    <xf numFmtId="165" fontId="28" fillId="0" borderId="14" xfId="1" applyNumberFormat="1" applyFont="1" applyBorder="1" applyAlignment="1">
      <alignment horizontal="right" wrapText="1"/>
    </xf>
    <xf numFmtId="0" fontId="16" fillId="0" borderId="14" xfId="0" applyFont="1" applyBorder="1" applyAlignment="1">
      <alignment horizontal="left" wrapText="1"/>
    </xf>
    <xf numFmtId="165" fontId="16" fillId="0" borderId="14" xfId="1" applyNumberFormat="1" applyFont="1" applyBorder="1" applyAlignment="1">
      <alignment horizontal="right" wrapText="1"/>
    </xf>
    <xf numFmtId="0" fontId="33" fillId="0" borderId="14" xfId="0" applyFont="1" applyBorder="1" applyAlignment="1">
      <alignment horizontal="left" wrapText="1"/>
    </xf>
    <xf numFmtId="165" fontId="33" fillId="0" borderId="14" xfId="1" applyNumberFormat="1" applyFont="1" applyBorder="1" applyAlignment="1">
      <alignment horizontal="right" wrapText="1"/>
    </xf>
    <xf numFmtId="0" fontId="26" fillId="0" borderId="17" xfId="0" applyFont="1" applyBorder="1" applyAlignment="1">
      <alignment horizontal="left"/>
    </xf>
    <xf numFmtId="0" fontId="27" fillId="0" borderId="19" xfId="0" applyFont="1" applyBorder="1" applyAlignment="1">
      <alignment horizontal="center" wrapText="1"/>
    </xf>
    <xf numFmtId="165" fontId="27" fillId="0" borderId="19" xfId="1" applyNumberFormat="1" applyFont="1" applyBorder="1" applyAlignment="1">
      <alignment horizontal="center" wrapText="1"/>
    </xf>
    <xf numFmtId="0" fontId="16" fillId="0" borderId="18" xfId="0" applyFont="1" applyBorder="1" applyAlignment="1">
      <alignment horizontal="left" wrapText="1"/>
    </xf>
    <xf numFmtId="165" fontId="16" fillId="0" borderId="18" xfId="1" applyNumberFormat="1" applyFont="1" applyBorder="1" applyAlignment="1">
      <alignment horizontal="right" wrapText="1"/>
    </xf>
    <xf numFmtId="0" fontId="26" fillId="0" borderId="10" xfId="0" applyFont="1" applyBorder="1" applyAlignment="1">
      <alignment horizontal="center"/>
    </xf>
    <xf numFmtId="165" fontId="33" fillId="0" borderId="10" xfId="1" applyNumberFormat="1" applyFont="1" applyBorder="1" applyAlignment="1">
      <alignment horizontal="right"/>
    </xf>
    <xf numFmtId="165" fontId="0" fillId="0" borderId="0" xfId="0" applyNumberFormat="1"/>
    <xf numFmtId="165" fontId="10" fillId="0" borderId="14" xfId="1" applyNumberFormat="1" applyFont="1" applyBorder="1" applyAlignment="1">
      <alignment horizontal="right" wrapText="1"/>
    </xf>
    <xf numFmtId="168" fontId="0" fillId="0" borderId="0" xfId="0" applyNumberFormat="1" applyFill="1" applyBorder="1"/>
    <xf numFmtId="2" fontId="34" fillId="0" borderId="21" xfId="0" applyNumberFormat="1" applyFont="1" applyBorder="1" applyAlignment="1">
      <alignment horizontal="right" wrapText="1"/>
    </xf>
    <xf numFmtId="0" fontId="34" fillId="0" borderId="21" xfId="0" applyFont="1" applyBorder="1" applyAlignment="1">
      <alignment horizontal="left" wrapText="1"/>
    </xf>
    <xf numFmtId="0" fontId="26" fillId="0" borderId="21" xfId="0" applyFont="1" applyBorder="1" applyAlignment="1">
      <alignment horizontal="left" wrapText="1"/>
    </xf>
    <xf numFmtId="2" fontId="33" fillId="0" borderId="21" xfId="0" applyNumberFormat="1" applyFont="1" applyBorder="1" applyAlignment="1">
      <alignment horizontal="right" wrapText="1"/>
    </xf>
    <xf numFmtId="0" fontId="33" fillId="0" borderId="21" xfId="0" applyFont="1" applyBorder="1" applyAlignment="1">
      <alignment horizontal="left" wrapText="1"/>
    </xf>
    <xf numFmtId="0" fontId="27" fillId="0" borderId="21" xfId="0" applyFont="1" applyBorder="1" applyAlignment="1">
      <alignment horizontal="center" wrapText="1"/>
    </xf>
    <xf numFmtId="2" fontId="28" fillId="0" borderId="21" xfId="0" applyNumberFormat="1" applyFont="1" applyBorder="1" applyAlignment="1">
      <alignment horizontal="right" wrapText="1"/>
    </xf>
    <xf numFmtId="0" fontId="26" fillId="0" borderId="21" xfId="0" applyFont="1" applyBorder="1" applyAlignment="1">
      <alignment horizontal="center" wrapText="1"/>
    </xf>
    <xf numFmtId="0" fontId="10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0" fontId="30" fillId="0" borderId="0" xfId="0" applyFont="1" applyAlignment="1">
      <alignment vertical="center" wrapText="1"/>
    </xf>
    <xf numFmtId="0" fontId="16" fillId="0" borderId="0" xfId="0" applyFont="1" applyBorder="1" applyAlignment="1">
      <alignment horizontal="center"/>
    </xf>
    <xf numFmtId="0" fontId="26" fillId="0" borderId="21" xfId="0" applyFont="1" applyBorder="1" applyAlignment="1">
      <alignment horizontal="center" vertical="center" wrapText="1"/>
    </xf>
    <xf numFmtId="0" fontId="31" fillId="0" borderId="19" xfId="0" applyFont="1" applyBorder="1" applyAlignment="1">
      <alignment horizontal="center" vertical="center" wrapText="1"/>
    </xf>
    <xf numFmtId="0" fontId="31" fillId="0" borderId="18" xfId="0" applyFont="1" applyBorder="1" applyAlignment="1">
      <alignment horizontal="center" vertical="center" wrapText="1"/>
    </xf>
    <xf numFmtId="0" fontId="33" fillId="0" borderId="17" xfId="0" applyFont="1" applyBorder="1" applyAlignment="1">
      <alignment horizontal="center" wrapText="1"/>
    </xf>
    <xf numFmtId="0" fontId="33" fillId="0" borderId="16" xfId="0" applyFont="1" applyBorder="1" applyAlignment="1">
      <alignment horizontal="center" wrapText="1"/>
    </xf>
    <xf numFmtId="0" fontId="33" fillId="0" borderId="15" xfId="0" applyFont="1" applyBorder="1" applyAlignment="1">
      <alignment horizontal="center" wrapText="1"/>
    </xf>
    <xf numFmtId="0" fontId="26" fillId="0" borderId="23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10" fillId="0" borderId="0" xfId="0" applyFont="1" applyAlignment="1">
      <alignment horizontal="left" wrapText="1"/>
    </xf>
    <xf numFmtId="0" fontId="21" fillId="0" borderId="0" xfId="4" applyFont="1" applyAlignment="1">
      <alignment wrapText="1"/>
    </xf>
    <xf numFmtId="0" fontId="35" fillId="0" borderId="0" xfId="0" applyFont="1"/>
    <xf numFmtId="0" fontId="36" fillId="0" borderId="0" xfId="0" applyFont="1"/>
  </cellXfs>
  <cellStyles count="6">
    <cellStyle name="Comma" xfId="1" builtinId="3"/>
    <cellStyle name="Comma 2" xfId="5" xr:uid="{27C5851D-27F8-4E27-81AE-7C94A257F2E2}"/>
    <cellStyle name="Normal" xfId="0" builtinId="0"/>
    <cellStyle name="Normal 2" xfId="2" xr:uid="{3D7A1967-7745-4F56-97FB-A89071697943}"/>
    <cellStyle name="Normal 2 3" xfId="3" xr:uid="{CDF206E7-4931-4F06-A001-75CC500B9B7C}"/>
    <cellStyle name="Normal 3" xfId="4" xr:uid="{03CA48B3-65F2-426B-9BC7-BBDB36CC09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B7F1B-B616-4C87-B9CA-A67EDAF1F439}">
  <sheetPr>
    <pageSetUpPr autoPageBreaks="0"/>
  </sheetPr>
  <dimension ref="A1:T318"/>
  <sheetViews>
    <sheetView zoomScaleNormal="100" workbookViewId="0">
      <pane ySplit="6" topLeftCell="A305" activePane="bottomLeft" state="frozen"/>
      <selection pane="bottomLeft" sqref="A1:A3"/>
    </sheetView>
  </sheetViews>
  <sheetFormatPr defaultRowHeight="15"/>
  <cols>
    <col min="1" max="1" width="8" style="96" customWidth="1"/>
    <col min="2" max="2" width="53.5703125" style="96" customWidth="1"/>
    <col min="3" max="3" width="14.28515625" style="1" customWidth="1"/>
    <col min="4" max="4" width="13.28515625" style="96" customWidth="1"/>
    <col min="5" max="5" width="12" style="126" customWidth="1"/>
    <col min="6" max="6" width="10" style="154" customWidth="1"/>
    <col min="7" max="7" width="12" style="154" customWidth="1"/>
    <col min="8" max="8" width="15" style="148" customWidth="1"/>
    <col min="9" max="9" width="12.140625" style="96" customWidth="1"/>
    <col min="10" max="250" width="8.7109375" style="96"/>
    <col min="251" max="251" width="8" style="96" customWidth="1"/>
    <col min="252" max="252" width="53.5703125" style="96" customWidth="1"/>
    <col min="253" max="254" width="17.42578125" style="96" customWidth="1"/>
    <col min="255" max="255" width="18.85546875" style="96" customWidth="1"/>
    <col min="256" max="256" width="16.42578125" style="96" customWidth="1"/>
    <col min="257" max="257" width="13.28515625" style="96" customWidth="1"/>
    <col min="258" max="258" width="12" style="96" customWidth="1"/>
    <col min="259" max="259" width="11.5703125" style="96" customWidth="1"/>
    <col min="260" max="260" width="11" style="96" customWidth="1"/>
    <col min="261" max="506" width="8.7109375" style="96"/>
    <col min="507" max="507" width="8" style="96" customWidth="1"/>
    <col min="508" max="508" width="53.5703125" style="96" customWidth="1"/>
    <col min="509" max="510" width="17.42578125" style="96" customWidth="1"/>
    <col min="511" max="511" width="18.85546875" style="96" customWidth="1"/>
    <col min="512" max="512" width="16.42578125" style="96" customWidth="1"/>
    <col min="513" max="513" width="13.28515625" style="96" customWidth="1"/>
    <col min="514" max="514" width="12" style="96" customWidth="1"/>
    <col min="515" max="515" width="11.5703125" style="96" customWidth="1"/>
    <col min="516" max="516" width="11" style="96" customWidth="1"/>
    <col min="517" max="762" width="8.7109375" style="96"/>
    <col min="763" max="763" width="8" style="96" customWidth="1"/>
    <col min="764" max="764" width="53.5703125" style="96" customWidth="1"/>
    <col min="765" max="766" width="17.42578125" style="96" customWidth="1"/>
    <col min="767" max="767" width="18.85546875" style="96" customWidth="1"/>
    <col min="768" max="768" width="16.42578125" style="96" customWidth="1"/>
    <col min="769" max="769" width="13.28515625" style="96" customWidth="1"/>
    <col min="770" max="770" width="12" style="96" customWidth="1"/>
    <col min="771" max="771" width="11.5703125" style="96" customWidth="1"/>
    <col min="772" max="772" width="11" style="96" customWidth="1"/>
    <col min="773" max="1018" width="8.7109375" style="96"/>
    <col min="1019" max="1019" width="8" style="96" customWidth="1"/>
    <col min="1020" max="1020" width="53.5703125" style="96" customWidth="1"/>
    <col min="1021" max="1022" width="17.42578125" style="96" customWidth="1"/>
    <col min="1023" max="1023" width="18.85546875" style="96" customWidth="1"/>
    <col min="1024" max="1024" width="16.42578125" style="96" customWidth="1"/>
    <col min="1025" max="1025" width="13.28515625" style="96" customWidth="1"/>
    <col min="1026" max="1026" width="12" style="96" customWidth="1"/>
    <col min="1027" max="1027" width="11.5703125" style="96" customWidth="1"/>
    <col min="1028" max="1028" width="11" style="96" customWidth="1"/>
    <col min="1029" max="1274" width="8.7109375" style="96"/>
    <col min="1275" max="1275" width="8" style="96" customWidth="1"/>
    <col min="1276" max="1276" width="53.5703125" style="96" customWidth="1"/>
    <col min="1277" max="1278" width="17.42578125" style="96" customWidth="1"/>
    <col min="1279" max="1279" width="18.85546875" style="96" customWidth="1"/>
    <col min="1280" max="1280" width="16.42578125" style="96" customWidth="1"/>
    <col min="1281" max="1281" width="13.28515625" style="96" customWidth="1"/>
    <col min="1282" max="1282" width="12" style="96" customWidth="1"/>
    <col min="1283" max="1283" width="11.5703125" style="96" customWidth="1"/>
    <col min="1284" max="1284" width="11" style="96" customWidth="1"/>
    <col min="1285" max="1530" width="8.7109375" style="96"/>
    <col min="1531" max="1531" width="8" style="96" customWidth="1"/>
    <col min="1532" max="1532" width="53.5703125" style="96" customWidth="1"/>
    <col min="1533" max="1534" width="17.42578125" style="96" customWidth="1"/>
    <col min="1535" max="1535" width="18.85546875" style="96" customWidth="1"/>
    <col min="1536" max="1536" width="16.42578125" style="96" customWidth="1"/>
    <col min="1537" max="1537" width="13.28515625" style="96" customWidth="1"/>
    <col min="1538" max="1538" width="12" style="96" customWidth="1"/>
    <col min="1539" max="1539" width="11.5703125" style="96" customWidth="1"/>
    <col min="1540" max="1540" width="11" style="96" customWidth="1"/>
    <col min="1541" max="1786" width="8.7109375" style="96"/>
    <col min="1787" max="1787" width="8" style="96" customWidth="1"/>
    <col min="1788" max="1788" width="53.5703125" style="96" customWidth="1"/>
    <col min="1789" max="1790" width="17.42578125" style="96" customWidth="1"/>
    <col min="1791" max="1791" width="18.85546875" style="96" customWidth="1"/>
    <col min="1792" max="1792" width="16.42578125" style="96" customWidth="1"/>
    <col min="1793" max="1793" width="13.28515625" style="96" customWidth="1"/>
    <col min="1794" max="1794" width="12" style="96" customWidth="1"/>
    <col min="1795" max="1795" width="11.5703125" style="96" customWidth="1"/>
    <col min="1796" max="1796" width="11" style="96" customWidth="1"/>
    <col min="1797" max="2042" width="8.7109375" style="96"/>
    <col min="2043" max="2043" width="8" style="96" customWidth="1"/>
    <col min="2044" max="2044" width="53.5703125" style="96" customWidth="1"/>
    <col min="2045" max="2046" width="17.42578125" style="96" customWidth="1"/>
    <col min="2047" max="2047" width="18.85546875" style="96" customWidth="1"/>
    <col min="2048" max="2048" width="16.42578125" style="96" customWidth="1"/>
    <col min="2049" max="2049" width="13.28515625" style="96" customWidth="1"/>
    <col min="2050" max="2050" width="12" style="96" customWidth="1"/>
    <col min="2051" max="2051" width="11.5703125" style="96" customWidth="1"/>
    <col min="2052" max="2052" width="11" style="96" customWidth="1"/>
    <col min="2053" max="2298" width="8.7109375" style="96"/>
    <col min="2299" max="2299" width="8" style="96" customWidth="1"/>
    <col min="2300" max="2300" width="53.5703125" style="96" customWidth="1"/>
    <col min="2301" max="2302" width="17.42578125" style="96" customWidth="1"/>
    <col min="2303" max="2303" width="18.85546875" style="96" customWidth="1"/>
    <col min="2304" max="2304" width="16.42578125" style="96" customWidth="1"/>
    <col min="2305" max="2305" width="13.28515625" style="96" customWidth="1"/>
    <col min="2306" max="2306" width="12" style="96" customWidth="1"/>
    <col min="2307" max="2307" width="11.5703125" style="96" customWidth="1"/>
    <col min="2308" max="2308" width="11" style="96" customWidth="1"/>
    <col min="2309" max="2554" width="8.7109375" style="96"/>
    <col min="2555" max="2555" width="8" style="96" customWidth="1"/>
    <col min="2556" max="2556" width="53.5703125" style="96" customWidth="1"/>
    <col min="2557" max="2558" width="17.42578125" style="96" customWidth="1"/>
    <col min="2559" max="2559" width="18.85546875" style="96" customWidth="1"/>
    <col min="2560" max="2560" width="16.42578125" style="96" customWidth="1"/>
    <col min="2561" max="2561" width="13.28515625" style="96" customWidth="1"/>
    <col min="2562" max="2562" width="12" style="96" customWidth="1"/>
    <col min="2563" max="2563" width="11.5703125" style="96" customWidth="1"/>
    <col min="2564" max="2564" width="11" style="96" customWidth="1"/>
    <col min="2565" max="2810" width="8.7109375" style="96"/>
    <col min="2811" max="2811" width="8" style="96" customWidth="1"/>
    <col min="2812" max="2812" width="53.5703125" style="96" customWidth="1"/>
    <col min="2813" max="2814" width="17.42578125" style="96" customWidth="1"/>
    <col min="2815" max="2815" width="18.85546875" style="96" customWidth="1"/>
    <col min="2816" max="2816" width="16.42578125" style="96" customWidth="1"/>
    <col min="2817" max="2817" width="13.28515625" style="96" customWidth="1"/>
    <col min="2818" max="2818" width="12" style="96" customWidth="1"/>
    <col min="2819" max="2819" width="11.5703125" style="96" customWidth="1"/>
    <col min="2820" max="2820" width="11" style="96" customWidth="1"/>
    <col min="2821" max="3066" width="8.7109375" style="96"/>
    <col min="3067" max="3067" width="8" style="96" customWidth="1"/>
    <col min="3068" max="3068" width="53.5703125" style="96" customWidth="1"/>
    <col min="3069" max="3070" width="17.42578125" style="96" customWidth="1"/>
    <col min="3071" max="3071" width="18.85546875" style="96" customWidth="1"/>
    <col min="3072" max="3072" width="16.42578125" style="96" customWidth="1"/>
    <col min="3073" max="3073" width="13.28515625" style="96" customWidth="1"/>
    <col min="3074" max="3074" width="12" style="96" customWidth="1"/>
    <col min="3075" max="3075" width="11.5703125" style="96" customWidth="1"/>
    <col min="3076" max="3076" width="11" style="96" customWidth="1"/>
    <col min="3077" max="3322" width="8.7109375" style="96"/>
    <col min="3323" max="3323" width="8" style="96" customWidth="1"/>
    <col min="3324" max="3324" width="53.5703125" style="96" customWidth="1"/>
    <col min="3325" max="3326" width="17.42578125" style="96" customWidth="1"/>
    <col min="3327" max="3327" width="18.85546875" style="96" customWidth="1"/>
    <col min="3328" max="3328" width="16.42578125" style="96" customWidth="1"/>
    <col min="3329" max="3329" width="13.28515625" style="96" customWidth="1"/>
    <col min="3330" max="3330" width="12" style="96" customWidth="1"/>
    <col min="3331" max="3331" width="11.5703125" style="96" customWidth="1"/>
    <col min="3332" max="3332" width="11" style="96" customWidth="1"/>
    <col min="3333" max="3578" width="8.7109375" style="96"/>
    <col min="3579" max="3579" width="8" style="96" customWidth="1"/>
    <col min="3580" max="3580" width="53.5703125" style="96" customWidth="1"/>
    <col min="3581" max="3582" width="17.42578125" style="96" customWidth="1"/>
    <col min="3583" max="3583" width="18.85546875" style="96" customWidth="1"/>
    <col min="3584" max="3584" width="16.42578125" style="96" customWidth="1"/>
    <col min="3585" max="3585" width="13.28515625" style="96" customWidth="1"/>
    <col min="3586" max="3586" width="12" style="96" customWidth="1"/>
    <col min="3587" max="3587" width="11.5703125" style="96" customWidth="1"/>
    <col min="3588" max="3588" width="11" style="96" customWidth="1"/>
    <col min="3589" max="3834" width="8.7109375" style="96"/>
    <col min="3835" max="3835" width="8" style="96" customWidth="1"/>
    <col min="3836" max="3836" width="53.5703125" style="96" customWidth="1"/>
    <col min="3837" max="3838" width="17.42578125" style="96" customWidth="1"/>
    <col min="3839" max="3839" width="18.85546875" style="96" customWidth="1"/>
    <col min="3840" max="3840" width="16.42578125" style="96" customWidth="1"/>
    <col min="3841" max="3841" width="13.28515625" style="96" customWidth="1"/>
    <col min="3842" max="3842" width="12" style="96" customWidth="1"/>
    <col min="3843" max="3843" width="11.5703125" style="96" customWidth="1"/>
    <col min="3844" max="3844" width="11" style="96" customWidth="1"/>
    <col min="3845" max="4090" width="8.7109375" style="96"/>
    <col min="4091" max="4091" width="8" style="96" customWidth="1"/>
    <col min="4092" max="4092" width="53.5703125" style="96" customWidth="1"/>
    <col min="4093" max="4094" width="17.42578125" style="96" customWidth="1"/>
    <col min="4095" max="4095" width="18.85546875" style="96" customWidth="1"/>
    <col min="4096" max="4096" width="16.42578125" style="96" customWidth="1"/>
    <col min="4097" max="4097" width="13.28515625" style="96" customWidth="1"/>
    <col min="4098" max="4098" width="12" style="96" customWidth="1"/>
    <col min="4099" max="4099" width="11.5703125" style="96" customWidth="1"/>
    <col min="4100" max="4100" width="11" style="96" customWidth="1"/>
    <col min="4101" max="4346" width="8.7109375" style="96"/>
    <col min="4347" max="4347" width="8" style="96" customWidth="1"/>
    <col min="4348" max="4348" width="53.5703125" style="96" customWidth="1"/>
    <col min="4349" max="4350" width="17.42578125" style="96" customWidth="1"/>
    <col min="4351" max="4351" width="18.85546875" style="96" customWidth="1"/>
    <col min="4352" max="4352" width="16.42578125" style="96" customWidth="1"/>
    <col min="4353" max="4353" width="13.28515625" style="96" customWidth="1"/>
    <col min="4354" max="4354" width="12" style="96" customWidth="1"/>
    <col min="4355" max="4355" width="11.5703125" style="96" customWidth="1"/>
    <col min="4356" max="4356" width="11" style="96" customWidth="1"/>
    <col min="4357" max="4602" width="8.7109375" style="96"/>
    <col min="4603" max="4603" width="8" style="96" customWidth="1"/>
    <col min="4604" max="4604" width="53.5703125" style="96" customWidth="1"/>
    <col min="4605" max="4606" width="17.42578125" style="96" customWidth="1"/>
    <col min="4607" max="4607" width="18.85546875" style="96" customWidth="1"/>
    <col min="4608" max="4608" width="16.42578125" style="96" customWidth="1"/>
    <col min="4609" max="4609" width="13.28515625" style="96" customWidth="1"/>
    <col min="4610" max="4610" width="12" style="96" customWidth="1"/>
    <col min="4611" max="4611" width="11.5703125" style="96" customWidth="1"/>
    <col min="4612" max="4612" width="11" style="96" customWidth="1"/>
    <col min="4613" max="4858" width="8.7109375" style="96"/>
    <col min="4859" max="4859" width="8" style="96" customWidth="1"/>
    <col min="4860" max="4860" width="53.5703125" style="96" customWidth="1"/>
    <col min="4861" max="4862" width="17.42578125" style="96" customWidth="1"/>
    <col min="4863" max="4863" width="18.85546875" style="96" customWidth="1"/>
    <col min="4864" max="4864" width="16.42578125" style="96" customWidth="1"/>
    <col min="4865" max="4865" width="13.28515625" style="96" customWidth="1"/>
    <col min="4866" max="4866" width="12" style="96" customWidth="1"/>
    <col min="4867" max="4867" width="11.5703125" style="96" customWidth="1"/>
    <col min="4868" max="4868" width="11" style="96" customWidth="1"/>
    <col min="4869" max="5114" width="8.7109375" style="96"/>
    <col min="5115" max="5115" width="8" style="96" customWidth="1"/>
    <col min="5116" max="5116" width="53.5703125" style="96" customWidth="1"/>
    <col min="5117" max="5118" width="17.42578125" style="96" customWidth="1"/>
    <col min="5119" max="5119" width="18.85546875" style="96" customWidth="1"/>
    <col min="5120" max="5120" width="16.42578125" style="96" customWidth="1"/>
    <col min="5121" max="5121" width="13.28515625" style="96" customWidth="1"/>
    <col min="5122" max="5122" width="12" style="96" customWidth="1"/>
    <col min="5123" max="5123" width="11.5703125" style="96" customWidth="1"/>
    <col min="5124" max="5124" width="11" style="96" customWidth="1"/>
    <col min="5125" max="5370" width="8.7109375" style="96"/>
    <col min="5371" max="5371" width="8" style="96" customWidth="1"/>
    <col min="5372" max="5372" width="53.5703125" style="96" customWidth="1"/>
    <col min="5373" max="5374" width="17.42578125" style="96" customWidth="1"/>
    <col min="5375" max="5375" width="18.85546875" style="96" customWidth="1"/>
    <col min="5376" max="5376" width="16.42578125" style="96" customWidth="1"/>
    <col min="5377" max="5377" width="13.28515625" style="96" customWidth="1"/>
    <col min="5378" max="5378" width="12" style="96" customWidth="1"/>
    <col min="5379" max="5379" width="11.5703125" style="96" customWidth="1"/>
    <col min="5380" max="5380" width="11" style="96" customWidth="1"/>
    <col min="5381" max="5626" width="8.7109375" style="96"/>
    <col min="5627" max="5627" width="8" style="96" customWidth="1"/>
    <col min="5628" max="5628" width="53.5703125" style="96" customWidth="1"/>
    <col min="5629" max="5630" width="17.42578125" style="96" customWidth="1"/>
    <col min="5631" max="5631" width="18.85546875" style="96" customWidth="1"/>
    <col min="5632" max="5632" width="16.42578125" style="96" customWidth="1"/>
    <col min="5633" max="5633" width="13.28515625" style="96" customWidth="1"/>
    <col min="5634" max="5634" width="12" style="96" customWidth="1"/>
    <col min="5635" max="5635" width="11.5703125" style="96" customWidth="1"/>
    <col min="5636" max="5636" width="11" style="96" customWidth="1"/>
    <col min="5637" max="5882" width="8.7109375" style="96"/>
    <col min="5883" max="5883" width="8" style="96" customWidth="1"/>
    <col min="5884" max="5884" width="53.5703125" style="96" customWidth="1"/>
    <col min="5885" max="5886" width="17.42578125" style="96" customWidth="1"/>
    <col min="5887" max="5887" width="18.85546875" style="96" customWidth="1"/>
    <col min="5888" max="5888" width="16.42578125" style="96" customWidth="1"/>
    <col min="5889" max="5889" width="13.28515625" style="96" customWidth="1"/>
    <col min="5890" max="5890" width="12" style="96" customWidth="1"/>
    <col min="5891" max="5891" width="11.5703125" style="96" customWidth="1"/>
    <col min="5892" max="5892" width="11" style="96" customWidth="1"/>
    <col min="5893" max="6138" width="8.7109375" style="96"/>
    <col min="6139" max="6139" width="8" style="96" customWidth="1"/>
    <col min="6140" max="6140" width="53.5703125" style="96" customWidth="1"/>
    <col min="6141" max="6142" width="17.42578125" style="96" customWidth="1"/>
    <col min="6143" max="6143" width="18.85546875" style="96" customWidth="1"/>
    <col min="6144" max="6144" width="16.42578125" style="96" customWidth="1"/>
    <col min="6145" max="6145" width="13.28515625" style="96" customWidth="1"/>
    <col min="6146" max="6146" width="12" style="96" customWidth="1"/>
    <col min="6147" max="6147" width="11.5703125" style="96" customWidth="1"/>
    <col min="6148" max="6148" width="11" style="96" customWidth="1"/>
    <col min="6149" max="6394" width="8.7109375" style="96"/>
    <col min="6395" max="6395" width="8" style="96" customWidth="1"/>
    <col min="6396" max="6396" width="53.5703125" style="96" customWidth="1"/>
    <col min="6397" max="6398" width="17.42578125" style="96" customWidth="1"/>
    <col min="6399" max="6399" width="18.85546875" style="96" customWidth="1"/>
    <col min="6400" max="6400" width="16.42578125" style="96" customWidth="1"/>
    <col min="6401" max="6401" width="13.28515625" style="96" customWidth="1"/>
    <col min="6402" max="6402" width="12" style="96" customWidth="1"/>
    <col min="6403" max="6403" width="11.5703125" style="96" customWidth="1"/>
    <col min="6404" max="6404" width="11" style="96" customWidth="1"/>
    <col min="6405" max="6650" width="8.7109375" style="96"/>
    <col min="6651" max="6651" width="8" style="96" customWidth="1"/>
    <col min="6652" max="6652" width="53.5703125" style="96" customWidth="1"/>
    <col min="6653" max="6654" width="17.42578125" style="96" customWidth="1"/>
    <col min="6655" max="6655" width="18.85546875" style="96" customWidth="1"/>
    <col min="6656" max="6656" width="16.42578125" style="96" customWidth="1"/>
    <col min="6657" max="6657" width="13.28515625" style="96" customWidth="1"/>
    <col min="6658" max="6658" width="12" style="96" customWidth="1"/>
    <col min="6659" max="6659" width="11.5703125" style="96" customWidth="1"/>
    <col min="6660" max="6660" width="11" style="96" customWidth="1"/>
    <col min="6661" max="6906" width="8.7109375" style="96"/>
    <col min="6907" max="6907" width="8" style="96" customWidth="1"/>
    <col min="6908" max="6908" width="53.5703125" style="96" customWidth="1"/>
    <col min="6909" max="6910" width="17.42578125" style="96" customWidth="1"/>
    <col min="6911" max="6911" width="18.85546875" style="96" customWidth="1"/>
    <col min="6912" max="6912" width="16.42578125" style="96" customWidth="1"/>
    <col min="6913" max="6913" width="13.28515625" style="96" customWidth="1"/>
    <col min="6914" max="6914" width="12" style="96" customWidth="1"/>
    <col min="6915" max="6915" width="11.5703125" style="96" customWidth="1"/>
    <col min="6916" max="6916" width="11" style="96" customWidth="1"/>
    <col min="6917" max="7162" width="8.7109375" style="96"/>
    <col min="7163" max="7163" width="8" style="96" customWidth="1"/>
    <col min="7164" max="7164" width="53.5703125" style="96" customWidth="1"/>
    <col min="7165" max="7166" width="17.42578125" style="96" customWidth="1"/>
    <col min="7167" max="7167" width="18.85546875" style="96" customWidth="1"/>
    <col min="7168" max="7168" width="16.42578125" style="96" customWidth="1"/>
    <col min="7169" max="7169" width="13.28515625" style="96" customWidth="1"/>
    <col min="7170" max="7170" width="12" style="96" customWidth="1"/>
    <col min="7171" max="7171" width="11.5703125" style="96" customWidth="1"/>
    <col min="7172" max="7172" width="11" style="96" customWidth="1"/>
    <col min="7173" max="7418" width="8.7109375" style="96"/>
    <col min="7419" max="7419" width="8" style="96" customWidth="1"/>
    <col min="7420" max="7420" width="53.5703125" style="96" customWidth="1"/>
    <col min="7421" max="7422" width="17.42578125" style="96" customWidth="1"/>
    <col min="7423" max="7423" width="18.85546875" style="96" customWidth="1"/>
    <col min="7424" max="7424" width="16.42578125" style="96" customWidth="1"/>
    <col min="7425" max="7425" width="13.28515625" style="96" customWidth="1"/>
    <col min="7426" max="7426" width="12" style="96" customWidth="1"/>
    <col min="7427" max="7427" width="11.5703125" style="96" customWidth="1"/>
    <col min="7428" max="7428" width="11" style="96" customWidth="1"/>
    <col min="7429" max="7674" width="8.7109375" style="96"/>
    <col min="7675" max="7675" width="8" style="96" customWidth="1"/>
    <col min="7676" max="7676" width="53.5703125" style="96" customWidth="1"/>
    <col min="7677" max="7678" width="17.42578125" style="96" customWidth="1"/>
    <col min="7679" max="7679" width="18.85546875" style="96" customWidth="1"/>
    <col min="7680" max="7680" width="16.42578125" style="96" customWidth="1"/>
    <col min="7681" max="7681" width="13.28515625" style="96" customWidth="1"/>
    <col min="7682" max="7682" width="12" style="96" customWidth="1"/>
    <col min="7683" max="7683" width="11.5703125" style="96" customWidth="1"/>
    <col min="7684" max="7684" width="11" style="96" customWidth="1"/>
    <col min="7685" max="7930" width="8.7109375" style="96"/>
    <col min="7931" max="7931" width="8" style="96" customWidth="1"/>
    <col min="7932" max="7932" width="53.5703125" style="96" customWidth="1"/>
    <col min="7933" max="7934" width="17.42578125" style="96" customWidth="1"/>
    <col min="7935" max="7935" width="18.85546875" style="96" customWidth="1"/>
    <col min="7936" max="7936" width="16.42578125" style="96" customWidth="1"/>
    <col min="7937" max="7937" width="13.28515625" style="96" customWidth="1"/>
    <col min="7938" max="7938" width="12" style="96" customWidth="1"/>
    <col min="7939" max="7939" width="11.5703125" style="96" customWidth="1"/>
    <col min="7940" max="7940" width="11" style="96" customWidth="1"/>
    <col min="7941" max="8186" width="8.7109375" style="96"/>
    <col min="8187" max="8187" width="8" style="96" customWidth="1"/>
    <col min="8188" max="8188" width="53.5703125" style="96" customWidth="1"/>
    <col min="8189" max="8190" width="17.42578125" style="96" customWidth="1"/>
    <col min="8191" max="8191" width="18.85546875" style="96" customWidth="1"/>
    <col min="8192" max="8192" width="16.42578125" style="96" customWidth="1"/>
    <col min="8193" max="8193" width="13.28515625" style="96" customWidth="1"/>
    <col min="8194" max="8194" width="12" style="96" customWidth="1"/>
    <col min="8195" max="8195" width="11.5703125" style="96" customWidth="1"/>
    <col min="8196" max="8196" width="11" style="96" customWidth="1"/>
    <col min="8197" max="8442" width="8.7109375" style="96"/>
    <col min="8443" max="8443" width="8" style="96" customWidth="1"/>
    <col min="8444" max="8444" width="53.5703125" style="96" customWidth="1"/>
    <col min="8445" max="8446" width="17.42578125" style="96" customWidth="1"/>
    <col min="8447" max="8447" width="18.85546875" style="96" customWidth="1"/>
    <col min="8448" max="8448" width="16.42578125" style="96" customWidth="1"/>
    <col min="8449" max="8449" width="13.28515625" style="96" customWidth="1"/>
    <col min="8450" max="8450" width="12" style="96" customWidth="1"/>
    <col min="8451" max="8451" width="11.5703125" style="96" customWidth="1"/>
    <col min="8452" max="8452" width="11" style="96" customWidth="1"/>
    <col min="8453" max="8698" width="8.7109375" style="96"/>
    <col min="8699" max="8699" width="8" style="96" customWidth="1"/>
    <col min="8700" max="8700" width="53.5703125" style="96" customWidth="1"/>
    <col min="8701" max="8702" width="17.42578125" style="96" customWidth="1"/>
    <col min="8703" max="8703" width="18.85546875" style="96" customWidth="1"/>
    <col min="8704" max="8704" width="16.42578125" style="96" customWidth="1"/>
    <col min="8705" max="8705" width="13.28515625" style="96" customWidth="1"/>
    <col min="8706" max="8706" width="12" style="96" customWidth="1"/>
    <col min="8707" max="8707" width="11.5703125" style="96" customWidth="1"/>
    <col min="8708" max="8708" width="11" style="96" customWidth="1"/>
    <col min="8709" max="8954" width="8.7109375" style="96"/>
    <col min="8955" max="8955" width="8" style="96" customWidth="1"/>
    <col min="8956" max="8956" width="53.5703125" style="96" customWidth="1"/>
    <col min="8957" max="8958" width="17.42578125" style="96" customWidth="1"/>
    <col min="8959" max="8959" width="18.85546875" style="96" customWidth="1"/>
    <col min="8960" max="8960" width="16.42578125" style="96" customWidth="1"/>
    <col min="8961" max="8961" width="13.28515625" style="96" customWidth="1"/>
    <col min="8962" max="8962" width="12" style="96" customWidth="1"/>
    <col min="8963" max="8963" width="11.5703125" style="96" customWidth="1"/>
    <col min="8964" max="8964" width="11" style="96" customWidth="1"/>
    <col min="8965" max="9210" width="8.7109375" style="96"/>
    <col min="9211" max="9211" width="8" style="96" customWidth="1"/>
    <col min="9212" max="9212" width="53.5703125" style="96" customWidth="1"/>
    <col min="9213" max="9214" width="17.42578125" style="96" customWidth="1"/>
    <col min="9215" max="9215" width="18.85546875" style="96" customWidth="1"/>
    <col min="9216" max="9216" width="16.42578125" style="96" customWidth="1"/>
    <col min="9217" max="9217" width="13.28515625" style="96" customWidth="1"/>
    <col min="9218" max="9218" width="12" style="96" customWidth="1"/>
    <col min="9219" max="9219" width="11.5703125" style="96" customWidth="1"/>
    <col min="9220" max="9220" width="11" style="96" customWidth="1"/>
    <col min="9221" max="9466" width="8.7109375" style="96"/>
    <col min="9467" max="9467" width="8" style="96" customWidth="1"/>
    <col min="9468" max="9468" width="53.5703125" style="96" customWidth="1"/>
    <col min="9469" max="9470" width="17.42578125" style="96" customWidth="1"/>
    <col min="9471" max="9471" width="18.85546875" style="96" customWidth="1"/>
    <col min="9472" max="9472" width="16.42578125" style="96" customWidth="1"/>
    <col min="9473" max="9473" width="13.28515625" style="96" customWidth="1"/>
    <col min="9474" max="9474" width="12" style="96" customWidth="1"/>
    <col min="9475" max="9475" width="11.5703125" style="96" customWidth="1"/>
    <col min="9476" max="9476" width="11" style="96" customWidth="1"/>
    <col min="9477" max="9722" width="8.7109375" style="96"/>
    <col min="9723" max="9723" width="8" style="96" customWidth="1"/>
    <col min="9724" max="9724" width="53.5703125" style="96" customWidth="1"/>
    <col min="9725" max="9726" width="17.42578125" style="96" customWidth="1"/>
    <col min="9727" max="9727" width="18.85546875" style="96" customWidth="1"/>
    <col min="9728" max="9728" width="16.42578125" style="96" customWidth="1"/>
    <col min="9729" max="9729" width="13.28515625" style="96" customWidth="1"/>
    <col min="9730" max="9730" width="12" style="96" customWidth="1"/>
    <col min="9731" max="9731" width="11.5703125" style="96" customWidth="1"/>
    <col min="9732" max="9732" width="11" style="96" customWidth="1"/>
    <col min="9733" max="9978" width="8.7109375" style="96"/>
    <col min="9979" max="9979" width="8" style="96" customWidth="1"/>
    <col min="9980" max="9980" width="53.5703125" style="96" customWidth="1"/>
    <col min="9981" max="9982" width="17.42578125" style="96" customWidth="1"/>
    <col min="9983" max="9983" width="18.85546875" style="96" customWidth="1"/>
    <col min="9984" max="9984" width="16.42578125" style="96" customWidth="1"/>
    <col min="9985" max="9985" width="13.28515625" style="96" customWidth="1"/>
    <col min="9986" max="9986" width="12" style="96" customWidth="1"/>
    <col min="9987" max="9987" width="11.5703125" style="96" customWidth="1"/>
    <col min="9988" max="9988" width="11" style="96" customWidth="1"/>
    <col min="9989" max="10234" width="8.7109375" style="96"/>
    <col min="10235" max="10235" width="8" style="96" customWidth="1"/>
    <col min="10236" max="10236" width="53.5703125" style="96" customWidth="1"/>
    <col min="10237" max="10238" width="17.42578125" style="96" customWidth="1"/>
    <col min="10239" max="10239" width="18.85546875" style="96" customWidth="1"/>
    <col min="10240" max="10240" width="16.42578125" style="96" customWidth="1"/>
    <col min="10241" max="10241" width="13.28515625" style="96" customWidth="1"/>
    <col min="10242" max="10242" width="12" style="96" customWidth="1"/>
    <col min="10243" max="10243" width="11.5703125" style="96" customWidth="1"/>
    <col min="10244" max="10244" width="11" style="96" customWidth="1"/>
    <col min="10245" max="10490" width="8.7109375" style="96"/>
    <col min="10491" max="10491" width="8" style="96" customWidth="1"/>
    <col min="10492" max="10492" width="53.5703125" style="96" customWidth="1"/>
    <col min="10493" max="10494" width="17.42578125" style="96" customWidth="1"/>
    <col min="10495" max="10495" width="18.85546875" style="96" customWidth="1"/>
    <col min="10496" max="10496" width="16.42578125" style="96" customWidth="1"/>
    <col min="10497" max="10497" width="13.28515625" style="96" customWidth="1"/>
    <col min="10498" max="10498" width="12" style="96" customWidth="1"/>
    <col min="10499" max="10499" width="11.5703125" style="96" customWidth="1"/>
    <col min="10500" max="10500" width="11" style="96" customWidth="1"/>
    <col min="10501" max="10746" width="8.7109375" style="96"/>
    <col min="10747" max="10747" width="8" style="96" customWidth="1"/>
    <col min="10748" max="10748" width="53.5703125" style="96" customWidth="1"/>
    <col min="10749" max="10750" width="17.42578125" style="96" customWidth="1"/>
    <col min="10751" max="10751" width="18.85546875" style="96" customWidth="1"/>
    <col min="10752" max="10752" width="16.42578125" style="96" customWidth="1"/>
    <col min="10753" max="10753" width="13.28515625" style="96" customWidth="1"/>
    <col min="10754" max="10754" width="12" style="96" customWidth="1"/>
    <col min="10755" max="10755" width="11.5703125" style="96" customWidth="1"/>
    <col min="10756" max="10756" width="11" style="96" customWidth="1"/>
    <col min="10757" max="11002" width="8.7109375" style="96"/>
    <col min="11003" max="11003" width="8" style="96" customWidth="1"/>
    <col min="11004" max="11004" width="53.5703125" style="96" customWidth="1"/>
    <col min="11005" max="11006" width="17.42578125" style="96" customWidth="1"/>
    <col min="11007" max="11007" width="18.85546875" style="96" customWidth="1"/>
    <col min="11008" max="11008" width="16.42578125" style="96" customWidth="1"/>
    <col min="11009" max="11009" width="13.28515625" style="96" customWidth="1"/>
    <col min="11010" max="11010" width="12" style="96" customWidth="1"/>
    <col min="11011" max="11011" width="11.5703125" style="96" customWidth="1"/>
    <col min="11012" max="11012" width="11" style="96" customWidth="1"/>
    <col min="11013" max="11258" width="8.7109375" style="96"/>
    <col min="11259" max="11259" width="8" style="96" customWidth="1"/>
    <col min="11260" max="11260" width="53.5703125" style="96" customWidth="1"/>
    <col min="11261" max="11262" width="17.42578125" style="96" customWidth="1"/>
    <col min="11263" max="11263" width="18.85546875" style="96" customWidth="1"/>
    <col min="11264" max="11264" width="16.42578125" style="96" customWidth="1"/>
    <col min="11265" max="11265" width="13.28515625" style="96" customWidth="1"/>
    <col min="11266" max="11266" width="12" style="96" customWidth="1"/>
    <col min="11267" max="11267" width="11.5703125" style="96" customWidth="1"/>
    <col min="11268" max="11268" width="11" style="96" customWidth="1"/>
    <col min="11269" max="11514" width="8.7109375" style="96"/>
    <col min="11515" max="11515" width="8" style="96" customWidth="1"/>
    <col min="11516" max="11516" width="53.5703125" style="96" customWidth="1"/>
    <col min="11517" max="11518" width="17.42578125" style="96" customWidth="1"/>
    <col min="11519" max="11519" width="18.85546875" style="96" customWidth="1"/>
    <col min="11520" max="11520" width="16.42578125" style="96" customWidth="1"/>
    <col min="11521" max="11521" width="13.28515625" style="96" customWidth="1"/>
    <col min="11522" max="11522" width="12" style="96" customWidth="1"/>
    <col min="11523" max="11523" width="11.5703125" style="96" customWidth="1"/>
    <col min="11524" max="11524" width="11" style="96" customWidth="1"/>
    <col min="11525" max="11770" width="8.7109375" style="96"/>
    <col min="11771" max="11771" width="8" style="96" customWidth="1"/>
    <col min="11772" max="11772" width="53.5703125" style="96" customWidth="1"/>
    <col min="11773" max="11774" width="17.42578125" style="96" customWidth="1"/>
    <col min="11775" max="11775" width="18.85546875" style="96" customWidth="1"/>
    <col min="11776" max="11776" width="16.42578125" style="96" customWidth="1"/>
    <col min="11777" max="11777" width="13.28515625" style="96" customWidth="1"/>
    <col min="11778" max="11778" width="12" style="96" customWidth="1"/>
    <col min="11779" max="11779" width="11.5703125" style="96" customWidth="1"/>
    <col min="11780" max="11780" width="11" style="96" customWidth="1"/>
    <col min="11781" max="12026" width="8.7109375" style="96"/>
    <col min="12027" max="12027" width="8" style="96" customWidth="1"/>
    <col min="12028" max="12028" width="53.5703125" style="96" customWidth="1"/>
    <col min="12029" max="12030" width="17.42578125" style="96" customWidth="1"/>
    <col min="12031" max="12031" width="18.85546875" style="96" customWidth="1"/>
    <col min="12032" max="12032" width="16.42578125" style="96" customWidth="1"/>
    <col min="12033" max="12033" width="13.28515625" style="96" customWidth="1"/>
    <col min="12034" max="12034" width="12" style="96" customWidth="1"/>
    <col min="12035" max="12035" width="11.5703125" style="96" customWidth="1"/>
    <col min="12036" max="12036" width="11" style="96" customWidth="1"/>
    <col min="12037" max="12282" width="8.7109375" style="96"/>
    <col min="12283" max="12283" width="8" style="96" customWidth="1"/>
    <col min="12284" max="12284" width="53.5703125" style="96" customWidth="1"/>
    <col min="12285" max="12286" width="17.42578125" style="96" customWidth="1"/>
    <col min="12287" max="12287" width="18.85546875" style="96" customWidth="1"/>
    <col min="12288" max="12288" width="16.42578125" style="96" customWidth="1"/>
    <col min="12289" max="12289" width="13.28515625" style="96" customWidth="1"/>
    <col min="12290" max="12290" width="12" style="96" customWidth="1"/>
    <col min="12291" max="12291" width="11.5703125" style="96" customWidth="1"/>
    <col min="12292" max="12292" width="11" style="96" customWidth="1"/>
    <col min="12293" max="12538" width="8.7109375" style="96"/>
    <col min="12539" max="12539" width="8" style="96" customWidth="1"/>
    <col min="12540" max="12540" width="53.5703125" style="96" customWidth="1"/>
    <col min="12541" max="12542" width="17.42578125" style="96" customWidth="1"/>
    <col min="12543" max="12543" width="18.85546875" style="96" customWidth="1"/>
    <col min="12544" max="12544" width="16.42578125" style="96" customWidth="1"/>
    <col min="12545" max="12545" width="13.28515625" style="96" customWidth="1"/>
    <col min="12546" max="12546" width="12" style="96" customWidth="1"/>
    <col min="12547" max="12547" width="11.5703125" style="96" customWidth="1"/>
    <col min="12548" max="12548" width="11" style="96" customWidth="1"/>
    <col min="12549" max="12794" width="8.7109375" style="96"/>
    <col min="12795" max="12795" width="8" style="96" customWidth="1"/>
    <col min="12796" max="12796" width="53.5703125" style="96" customWidth="1"/>
    <col min="12797" max="12798" width="17.42578125" style="96" customWidth="1"/>
    <col min="12799" max="12799" width="18.85546875" style="96" customWidth="1"/>
    <col min="12800" max="12800" width="16.42578125" style="96" customWidth="1"/>
    <col min="12801" max="12801" width="13.28515625" style="96" customWidth="1"/>
    <col min="12802" max="12802" width="12" style="96" customWidth="1"/>
    <col min="12803" max="12803" width="11.5703125" style="96" customWidth="1"/>
    <col min="12804" max="12804" width="11" style="96" customWidth="1"/>
    <col min="12805" max="13050" width="8.7109375" style="96"/>
    <col min="13051" max="13051" width="8" style="96" customWidth="1"/>
    <col min="13052" max="13052" width="53.5703125" style="96" customWidth="1"/>
    <col min="13053" max="13054" width="17.42578125" style="96" customWidth="1"/>
    <col min="13055" max="13055" width="18.85546875" style="96" customWidth="1"/>
    <col min="13056" max="13056" width="16.42578125" style="96" customWidth="1"/>
    <col min="13057" max="13057" width="13.28515625" style="96" customWidth="1"/>
    <col min="13058" max="13058" width="12" style="96" customWidth="1"/>
    <col min="13059" max="13059" width="11.5703125" style="96" customWidth="1"/>
    <col min="13060" max="13060" width="11" style="96" customWidth="1"/>
    <col min="13061" max="13306" width="8.7109375" style="96"/>
    <col min="13307" max="13307" width="8" style="96" customWidth="1"/>
    <col min="13308" max="13308" width="53.5703125" style="96" customWidth="1"/>
    <col min="13309" max="13310" width="17.42578125" style="96" customWidth="1"/>
    <col min="13311" max="13311" width="18.85546875" style="96" customWidth="1"/>
    <col min="13312" max="13312" width="16.42578125" style="96" customWidth="1"/>
    <col min="13313" max="13313" width="13.28515625" style="96" customWidth="1"/>
    <col min="13314" max="13314" width="12" style="96" customWidth="1"/>
    <col min="13315" max="13315" width="11.5703125" style="96" customWidth="1"/>
    <col min="13316" max="13316" width="11" style="96" customWidth="1"/>
    <col min="13317" max="13562" width="8.7109375" style="96"/>
    <col min="13563" max="13563" width="8" style="96" customWidth="1"/>
    <col min="13564" max="13564" width="53.5703125" style="96" customWidth="1"/>
    <col min="13565" max="13566" width="17.42578125" style="96" customWidth="1"/>
    <col min="13567" max="13567" width="18.85546875" style="96" customWidth="1"/>
    <col min="13568" max="13568" width="16.42578125" style="96" customWidth="1"/>
    <col min="13569" max="13569" width="13.28515625" style="96" customWidth="1"/>
    <col min="13570" max="13570" width="12" style="96" customWidth="1"/>
    <col min="13571" max="13571" width="11.5703125" style="96" customWidth="1"/>
    <col min="13572" max="13572" width="11" style="96" customWidth="1"/>
    <col min="13573" max="13818" width="8.7109375" style="96"/>
    <col min="13819" max="13819" width="8" style="96" customWidth="1"/>
    <col min="13820" max="13820" width="53.5703125" style="96" customWidth="1"/>
    <col min="13821" max="13822" width="17.42578125" style="96" customWidth="1"/>
    <col min="13823" max="13823" width="18.85546875" style="96" customWidth="1"/>
    <col min="13824" max="13824" width="16.42578125" style="96" customWidth="1"/>
    <col min="13825" max="13825" width="13.28515625" style="96" customWidth="1"/>
    <col min="13826" max="13826" width="12" style="96" customWidth="1"/>
    <col min="13827" max="13827" width="11.5703125" style="96" customWidth="1"/>
    <col min="13828" max="13828" width="11" style="96" customWidth="1"/>
    <col min="13829" max="14074" width="8.7109375" style="96"/>
    <col min="14075" max="14075" width="8" style="96" customWidth="1"/>
    <col min="14076" max="14076" width="53.5703125" style="96" customWidth="1"/>
    <col min="14077" max="14078" width="17.42578125" style="96" customWidth="1"/>
    <col min="14079" max="14079" width="18.85546875" style="96" customWidth="1"/>
    <col min="14080" max="14080" width="16.42578125" style="96" customWidth="1"/>
    <col min="14081" max="14081" width="13.28515625" style="96" customWidth="1"/>
    <col min="14082" max="14082" width="12" style="96" customWidth="1"/>
    <col min="14083" max="14083" width="11.5703125" style="96" customWidth="1"/>
    <col min="14084" max="14084" width="11" style="96" customWidth="1"/>
    <col min="14085" max="14330" width="8.7109375" style="96"/>
    <col min="14331" max="14331" width="8" style="96" customWidth="1"/>
    <col min="14332" max="14332" width="53.5703125" style="96" customWidth="1"/>
    <col min="14333" max="14334" width="17.42578125" style="96" customWidth="1"/>
    <col min="14335" max="14335" width="18.85546875" style="96" customWidth="1"/>
    <col min="14336" max="14336" width="16.42578125" style="96" customWidth="1"/>
    <col min="14337" max="14337" width="13.28515625" style="96" customWidth="1"/>
    <col min="14338" max="14338" width="12" style="96" customWidth="1"/>
    <col min="14339" max="14339" width="11.5703125" style="96" customWidth="1"/>
    <col min="14340" max="14340" width="11" style="96" customWidth="1"/>
    <col min="14341" max="14586" width="8.7109375" style="96"/>
    <col min="14587" max="14587" width="8" style="96" customWidth="1"/>
    <col min="14588" max="14588" width="53.5703125" style="96" customWidth="1"/>
    <col min="14589" max="14590" width="17.42578125" style="96" customWidth="1"/>
    <col min="14591" max="14591" width="18.85546875" style="96" customWidth="1"/>
    <col min="14592" max="14592" width="16.42578125" style="96" customWidth="1"/>
    <col min="14593" max="14593" width="13.28515625" style="96" customWidth="1"/>
    <col min="14594" max="14594" width="12" style="96" customWidth="1"/>
    <col min="14595" max="14595" width="11.5703125" style="96" customWidth="1"/>
    <col min="14596" max="14596" width="11" style="96" customWidth="1"/>
    <col min="14597" max="14842" width="8.7109375" style="96"/>
    <col min="14843" max="14843" width="8" style="96" customWidth="1"/>
    <col min="14844" max="14844" width="53.5703125" style="96" customWidth="1"/>
    <col min="14845" max="14846" width="17.42578125" style="96" customWidth="1"/>
    <col min="14847" max="14847" width="18.85546875" style="96" customWidth="1"/>
    <col min="14848" max="14848" width="16.42578125" style="96" customWidth="1"/>
    <col min="14849" max="14849" width="13.28515625" style="96" customWidth="1"/>
    <col min="14850" max="14850" width="12" style="96" customWidth="1"/>
    <col min="14851" max="14851" width="11.5703125" style="96" customWidth="1"/>
    <col min="14852" max="14852" width="11" style="96" customWidth="1"/>
    <col min="14853" max="15098" width="8.7109375" style="96"/>
    <col min="15099" max="15099" width="8" style="96" customWidth="1"/>
    <col min="15100" max="15100" width="53.5703125" style="96" customWidth="1"/>
    <col min="15101" max="15102" width="17.42578125" style="96" customWidth="1"/>
    <col min="15103" max="15103" width="18.85546875" style="96" customWidth="1"/>
    <col min="15104" max="15104" width="16.42578125" style="96" customWidth="1"/>
    <col min="15105" max="15105" width="13.28515625" style="96" customWidth="1"/>
    <col min="15106" max="15106" width="12" style="96" customWidth="1"/>
    <col min="15107" max="15107" width="11.5703125" style="96" customWidth="1"/>
    <col min="15108" max="15108" width="11" style="96" customWidth="1"/>
    <col min="15109" max="15354" width="8.7109375" style="96"/>
    <col min="15355" max="15355" width="8" style="96" customWidth="1"/>
    <col min="15356" max="15356" width="53.5703125" style="96" customWidth="1"/>
    <col min="15357" max="15358" width="17.42578125" style="96" customWidth="1"/>
    <col min="15359" max="15359" width="18.85546875" style="96" customWidth="1"/>
    <col min="15360" max="15360" width="16.42578125" style="96" customWidth="1"/>
    <col min="15361" max="15361" width="13.28515625" style="96" customWidth="1"/>
    <col min="15362" max="15362" width="12" style="96" customWidth="1"/>
    <col min="15363" max="15363" width="11.5703125" style="96" customWidth="1"/>
    <col min="15364" max="15364" width="11" style="96" customWidth="1"/>
    <col min="15365" max="15610" width="8.7109375" style="96"/>
    <col min="15611" max="15611" width="8" style="96" customWidth="1"/>
    <col min="15612" max="15612" width="53.5703125" style="96" customWidth="1"/>
    <col min="15613" max="15614" width="17.42578125" style="96" customWidth="1"/>
    <col min="15615" max="15615" width="18.85546875" style="96" customWidth="1"/>
    <col min="15616" max="15616" width="16.42578125" style="96" customWidth="1"/>
    <col min="15617" max="15617" width="13.28515625" style="96" customWidth="1"/>
    <col min="15618" max="15618" width="12" style="96" customWidth="1"/>
    <col min="15619" max="15619" width="11.5703125" style="96" customWidth="1"/>
    <col min="15620" max="15620" width="11" style="96" customWidth="1"/>
    <col min="15621" max="15866" width="8.7109375" style="96"/>
    <col min="15867" max="15867" width="8" style="96" customWidth="1"/>
    <col min="15868" max="15868" width="53.5703125" style="96" customWidth="1"/>
    <col min="15869" max="15870" width="17.42578125" style="96" customWidth="1"/>
    <col min="15871" max="15871" width="18.85546875" style="96" customWidth="1"/>
    <col min="15872" max="15872" width="16.42578125" style="96" customWidth="1"/>
    <col min="15873" max="15873" width="13.28515625" style="96" customWidth="1"/>
    <col min="15874" max="15874" width="12" style="96" customWidth="1"/>
    <col min="15875" max="15875" width="11.5703125" style="96" customWidth="1"/>
    <col min="15876" max="15876" width="11" style="96" customWidth="1"/>
    <col min="15877" max="16122" width="8.7109375" style="96"/>
    <col min="16123" max="16123" width="8" style="96" customWidth="1"/>
    <col min="16124" max="16124" width="53.5703125" style="96" customWidth="1"/>
    <col min="16125" max="16126" width="17.42578125" style="96" customWidth="1"/>
    <col min="16127" max="16127" width="18.85546875" style="96" customWidth="1"/>
    <col min="16128" max="16128" width="16.42578125" style="96" customWidth="1"/>
    <col min="16129" max="16129" width="13.28515625" style="96" customWidth="1"/>
    <col min="16130" max="16130" width="12" style="96" customWidth="1"/>
    <col min="16131" max="16131" width="11.5703125" style="96" customWidth="1"/>
    <col min="16132" max="16132" width="11" style="96" customWidth="1"/>
    <col min="16133" max="16384" width="8.7109375" style="96"/>
  </cols>
  <sheetData>
    <row r="1" spans="1:8" ht="15.75">
      <c r="A1" s="247" t="s">
        <v>370</v>
      </c>
      <c r="D1" s="2"/>
      <c r="F1" s="170"/>
      <c r="G1" s="170"/>
    </row>
    <row r="2" spans="1:8" ht="15.75">
      <c r="A2" s="248" t="s">
        <v>371</v>
      </c>
      <c r="D2" s="3"/>
      <c r="F2" s="3"/>
      <c r="G2" s="3"/>
    </row>
    <row r="3" spans="1:8" ht="15.75">
      <c r="A3" s="248" t="s">
        <v>487</v>
      </c>
      <c r="D3" s="3"/>
      <c r="F3" s="3"/>
      <c r="G3" s="3"/>
    </row>
    <row r="4" spans="1:8">
      <c r="D4" s="4"/>
      <c r="F4" s="3"/>
      <c r="G4" s="3"/>
    </row>
    <row r="5" spans="1:8">
      <c r="A5" s="5"/>
      <c r="B5" s="6" t="s">
        <v>0</v>
      </c>
    </row>
    <row r="6" spans="1:8">
      <c r="A6" s="7" t="s">
        <v>1</v>
      </c>
      <c r="B6" s="8" t="s">
        <v>2</v>
      </c>
      <c r="C6" s="9" t="s">
        <v>3</v>
      </c>
      <c r="D6" s="10" t="s">
        <v>339</v>
      </c>
      <c r="E6" s="127" t="s">
        <v>4</v>
      </c>
      <c r="F6" s="146" t="s">
        <v>315</v>
      </c>
      <c r="G6" s="146" t="s">
        <v>316</v>
      </c>
    </row>
    <row r="7" spans="1:8">
      <c r="A7" s="11" t="s">
        <v>5</v>
      </c>
      <c r="B7" s="12" t="s">
        <v>6</v>
      </c>
      <c r="C7" s="13">
        <v>41211069</v>
      </c>
      <c r="D7" s="14">
        <v>47527835.479999997</v>
      </c>
      <c r="E7" s="119">
        <v>48781943</v>
      </c>
      <c r="F7" s="119">
        <v>49787517</v>
      </c>
      <c r="G7" s="119">
        <v>49894588</v>
      </c>
    </row>
    <row r="8" spans="1:8">
      <c r="A8" s="11" t="s">
        <v>7</v>
      </c>
      <c r="B8" s="12" t="s">
        <v>8</v>
      </c>
      <c r="C8" s="16">
        <v>0</v>
      </c>
      <c r="D8" s="17">
        <v>0</v>
      </c>
      <c r="E8" s="99">
        <v>0</v>
      </c>
      <c r="F8" s="99">
        <v>0</v>
      </c>
      <c r="G8" s="99">
        <v>0</v>
      </c>
    </row>
    <row r="9" spans="1:8">
      <c r="A9" s="18" t="s">
        <v>9</v>
      </c>
      <c r="B9" s="19" t="s">
        <v>10</v>
      </c>
      <c r="C9" s="20">
        <f t="shared" ref="C9:G9" si="0">SUM(C7:C8)</f>
        <v>41211069</v>
      </c>
      <c r="D9" s="21">
        <f t="shared" si="0"/>
        <v>47527835.479999997</v>
      </c>
      <c r="E9" s="136">
        <f t="shared" si="0"/>
        <v>48781943</v>
      </c>
      <c r="F9" s="136">
        <f t="shared" si="0"/>
        <v>49787517</v>
      </c>
      <c r="G9" s="136">
        <f t="shared" si="0"/>
        <v>49894588</v>
      </c>
    </row>
    <row r="10" spans="1:8">
      <c r="A10" s="22" t="s">
        <v>11</v>
      </c>
      <c r="B10" s="12" t="s">
        <v>12</v>
      </c>
      <c r="C10" s="16">
        <v>1776665</v>
      </c>
      <c r="D10" s="159">
        <v>1747025</v>
      </c>
      <c r="E10" s="99">
        <v>1700000</v>
      </c>
      <c r="F10" s="99">
        <v>1700000</v>
      </c>
      <c r="G10" s="99">
        <v>1700000</v>
      </c>
    </row>
    <row r="11" spans="1:8">
      <c r="A11" s="22" t="s">
        <v>13</v>
      </c>
      <c r="B11" s="12" t="s">
        <v>14</v>
      </c>
      <c r="C11" s="16">
        <v>239510</v>
      </c>
      <c r="D11" s="159">
        <v>167737</v>
      </c>
      <c r="E11" s="99">
        <v>152000</v>
      </c>
      <c r="F11" s="99">
        <v>152000</v>
      </c>
      <c r="G11" s="99">
        <v>152000</v>
      </c>
    </row>
    <row r="12" spans="1:8">
      <c r="A12" s="18" t="s">
        <v>15</v>
      </c>
      <c r="B12" s="19" t="s">
        <v>16</v>
      </c>
      <c r="C12" s="24">
        <f>SUM(C10:C11)</f>
        <v>2016175</v>
      </c>
      <c r="D12" s="25">
        <f>SUM(D10:D11)</f>
        <v>1914762</v>
      </c>
      <c r="E12" s="121">
        <f>SUM(E10:E11)</f>
        <v>1852000</v>
      </c>
      <c r="F12" s="121">
        <f t="shared" ref="F12:G12" si="1">SUM(F10:F11)</f>
        <v>1852000</v>
      </c>
      <c r="G12" s="121">
        <f t="shared" si="1"/>
        <v>1852000</v>
      </c>
      <c r="H12" s="173"/>
    </row>
    <row r="13" spans="1:8">
      <c r="A13" s="22" t="s">
        <v>17</v>
      </c>
      <c r="B13" s="12" t="s">
        <v>18</v>
      </c>
      <c r="C13" s="16">
        <v>1065301</v>
      </c>
      <c r="D13" s="159">
        <v>1263566</v>
      </c>
      <c r="E13" s="99">
        <v>1120000</v>
      </c>
      <c r="F13" s="99">
        <v>1120000</v>
      </c>
      <c r="G13" s="99">
        <v>1120000</v>
      </c>
    </row>
    <row r="14" spans="1:8">
      <c r="A14" s="22" t="s">
        <v>19</v>
      </c>
      <c r="B14" s="12" t="s">
        <v>20</v>
      </c>
      <c r="C14" s="16">
        <v>84917</v>
      </c>
      <c r="D14" s="159">
        <v>27530</v>
      </c>
      <c r="E14" s="99">
        <v>25000</v>
      </c>
      <c r="F14" s="99">
        <v>25000</v>
      </c>
      <c r="G14" s="99">
        <v>25000</v>
      </c>
    </row>
    <row r="15" spans="1:8">
      <c r="A15" s="18" t="s">
        <v>352</v>
      </c>
      <c r="B15" s="19" t="s">
        <v>16</v>
      </c>
      <c r="C15" s="24">
        <f t="shared" ref="C15:G15" si="2">SUM(C13:C14)</f>
        <v>1150218</v>
      </c>
      <c r="D15" s="25">
        <f t="shared" si="2"/>
        <v>1291096</v>
      </c>
      <c r="E15" s="121">
        <f t="shared" si="2"/>
        <v>1145000</v>
      </c>
      <c r="F15" s="121">
        <f t="shared" si="2"/>
        <v>1145000</v>
      </c>
      <c r="G15" s="121">
        <f t="shared" si="2"/>
        <v>1145000</v>
      </c>
    </row>
    <row r="16" spans="1:8">
      <c r="A16" s="22" t="s">
        <v>21</v>
      </c>
      <c r="B16" s="12" t="s">
        <v>22</v>
      </c>
      <c r="C16" s="16">
        <v>680590</v>
      </c>
      <c r="D16" s="159">
        <v>728138</v>
      </c>
      <c r="E16" s="99">
        <v>690000</v>
      </c>
      <c r="F16" s="99">
        <v>690000</v>
      </c>
      <c r="G16" s="99">
        <v>690000</v>
      </c>
    </row>
    <row r="17" spans="1:9">
      <c r="A17" s="22" t="s">
        <v>23</v>
      </c>
      <c r="B17" s="12" t="s">
        <v>24</v>
      </c>
      <c r="C17" s="16">
        <v>101555</v>
      </c>
      <c r="D17" s="159">
        <v>74920</v>
      </c>
      <c r="E17" s="99">
        <v>75000</v>
      </c>
      <c r="F17" s="99">
        <v>75000</v>
      </c>
      <c r="G17" s="99">
        <v>75000</v>
      </c>
    </row>
    <row r="18" spans="1:9">
      <c r="A18" s="18" t="s">
        <v>25</v>
      </c>
      <c r="B18" s="19" t="s">
        <v>26</v>
      </c>
      <c r="C18" s="24">
        <f t="shared" ref="C18:G18" si="3">SUM(C16:C17)</f>
        <v>782145</v>
      </c>
      <c r="D18" s="25">
        <f t="shared" si="3"/>
        <v>803058</v>
      </c>
      <c r="E18" s="121">
        <f t="shared" si="3"/>
        <v>765000</v>
      </c>
      <c r="F18" s="121">
        <f t="shared" si="3"/>
        <v>765000</v>
      </c>
      <c r="G18" s="121">
        <f t="shared" si="3"/>
        <v>765000</v>
      </c>
    </row>
    <row r="19" spans="1:9">
      <c r="A19" s="22" t="s">
        <v>27</v>
      </c>
      <c r="B19" s="12" t="s">
        <v>28</v>
      </c>
      <c r="C19" s="13">
        <v>5625</v>
      </c>
      <c r="D19" s="159">
        <v>6441</v>
      </c>
      <c r="E19" s="99">
        <v>5127</v>
      </c>
      <c r="F19" s="99">
        <v>5000</v>
      </c>
      <c r="G19" s="99">
        <v>5000</v>
      </c>
    </row>
    <row r="20" spans="1:9">
      <c r="A20" s="18" t="s">
        <v>29</v>
      </c>
      <c r="B20" s="19" t="s">
        <v>16</v>
      </c>
      <c r="C20" s="24">
        <f t="shared" ref="C20:D20" si="4">SUM(C19)</f>
        <v>5625</v>
      </c>
      <c r="D20" s="25">
        <f t="shared" si="4"/>
        <v>6441</v>
      </c>
      <c r="E20" s="121">
        <f t="shared" ref="E20:G20" si="5">SUM(E19)</f>
        <v>5127</v>
      </c>
      <c r="F20" s="121">
        <f t="shared" si="5"/>
        <v>5000</v>
      </c>
      <c r="G20" s="121">
        <f t="shared" si="5"/>
        <v>5000</v>
      </c>
    </row>
    <row r="21" spans="1:9">
      <c r="A21" s="22" t="s">
        <v>30</v>
      </c>
      <c r="B21" s="12" t="s">
        <v>31</v>
      </c>
      <c r="C21" s="16">
        <v>133866</v>
      </c>
      <c r="D21" s="159">
        <v>159087</v>
      </c>
      <c r="E21" s="99">
        <v>140000</v>
      </c>
      <c r="F21" s="99">
        <v>140000</v>
      </c>
      <c r="G21" s="99">
        <v>140000</v>
      </c>
    </row>
    <row r="22" spans="1:9">
      <c r="A22" s="18" t="s">
        <v>32</v>
      </c>
      <c r="B22" s="19" t="s">
        <v>16</v>
      </c>
      <c r="C22" s="24">
        <f t="shared" ref="C22:E22" si="6">SUM(C21)</f>
        <v>133866</v>
      </c>
      <c r="D22" s="25">
        <f t="shared" si="6"/>
        <v>159087</v>
      </c>
      <c r="E22" s="121">
        <f t="shared" si="6"/>
        <v>140000</v>
      </c>
      <c r="F22" s="121">
        <f t="shared" ref="F22:G22" si="7">SUM(F21)</f>
        <v>140000</v>
      </c>
      <c r="G22" s="121">
        <f t="shared" si="7"/>
        <v>140000</v>
      </c>
    </row>
    <row r="23" spans="1:9">
      <c r="A23" s="22" t="s">
        <v>33</v>
      </c>
      <c r="B23" s="12" t="s">
        <v>34</v>
      </c>
      <c r="C23" s="16">
        <v>5514</v>
      </c>
      <c r="D23" s="17">
        <v>45763</v>
      </c>
      <c r="E23" s="99">
        <v>44000</v>
      </c>
      <c r="F23" s="16">
        <v>0</v>
      </c>
      <c r="G23" s="16">
        <v>0</v>
      </c>
    </row>
    <row r="24" spans="1:9">
      <c r="A24" s="22" t="s">
        <v>35</v>
      </c>
      <c r="B24" s="12" t="s">
        <v>36</v>
      </c>
      <c r="C24" s="16">
        <v>0</v>
      </c>
      <c r="D24" s="17">
        <v>0</v>
      </c>
      <c r="E24" s="99">
        <v>0</v>
      </c>
      <c r="F24" s="16">
        <v>0</v>
      </c>
      <c r="G24" s="16">
        <v>0</v>
      </c>
      <c r="I24" s="23"/>
    </row>
    <row r="25" spans="1:9">
      <c r="A25" s="18" t="s">
        <v>37</v>
      </c>
      <c r="B25" s="19" t="s">
        <v>16</v>
      </c>
      <c r="C25" s="24">
        <f>SUM(C23)</f>
        <v>5514</v>
      </c>
      <c r="D25" s="25">
        <f>SUM(D23)</f>
        <v>45763</v>
      </c>
      <c r="E25" s="121">
        <f>SUM(E23)</f>
        <v>44000</v>
      </c>
      <c r="F25" s="155">
        <f>SUM(F23:F24)</f>
        <v>0</v>
      </c>
      <c r="G25" s="155">
        <f>SUM(G23:G24)</f>
        <v>0</v>
      </c>
    </row>
    <row r="26" spans="1:9">
      <c r="A26" s="11" t="s">
        <v>38</v>
      </c>
      <c r="B26" s="12" t="s">
        <v>39</v>
      </c>
      <c r="C26" s="13">
        <v>4897</v>
      </c>
      <c r="D26" s="159">
        <v>4609.82</v>
      </c>
      <c r="E26" s="99">
        <v>4000</v>
      </c>
      <c r="F26" s="99">
        <v>4000</v>
      </c>
      <c r="G26" s="99">
        <v>4000</v>
      </c>
    </row>
    <row r="27" spans="1:9">
      <c r="A27" s="11" t="s">
        <v>40</v>
      </c>
      <c r="B27" s="12" t="s">
        <v>41</v>
      </c>
      <c r="C27" s="13">
        <v>4</v>
      </c>
      <c r="D27" s="159">
        <v>2.5</v>
      </c>
      <c r="E27" s="99">
        <v>77</v>
      </c>
      <c r="F27" s="99">
        <v>20</v>
      </c>
      <c r="G27" s="99">
        <v>20</v>
      </c>
    </row>
    <row r="28" spans="1:9">
      <c r="A28" s="22" t="s">
        <v>42</v>
      </c>
      <c r="B28" s="12" t="s">
        <v>43</v>
      </c>
      <c r="C28" s="13">
        <v>2850</v>
      </c>
      <c r="D28" s="159">
        <v>3924</v>
      </c>
      <c r="E28" s="99">
        <v>3500</v>
      </c>
      <c r="F28" s="99">
        <v>3500</v>
      </c>
      <c r="G28" s="99">
        <v>3500</v>
      </c>
    </row>
    <row r="29" spans="1:9">
      <c r="A29" s="22" t="s">
        <v>44</v>
      </c>
      <c r="B29" s="12" t="s">
        <v>45</v>
      </c>
      <c r="C29" s="13">
        <v>23</v>
      </c>
      <c r="D29" s="160">
        <v>4.2699999999999996</v>
      </c>
      <c r="E29" s="99">
        <v>0</v>
      </c>
      <c r="F29" s="99">
        <v>0</v>
      </c>
      <c r="G29" s="99">
        <v>0</v>
      </c>
    </row>
    <row r="30" spans="1:9">
      <c r="A30" s="18" t="s">
        <v>46</v>
      </c>
      <c r="B30" s="19" t="s">
        <v>10</v>
      </c>
      <c r="C30" s="24">
        <f>SUM(C26:C29)</f>
        <v>7774</v>
      </c>
      <c r="D30" s="25">
        <f>SUM(D26:D29)</f>
        <v>8540.59</v>
      </c>
      <c r="E30" s="121">
        <f>SUM(E26:E29)</f>
        <v>7577</v>
      </c>
      <c r="F30" s="121">
        <f t="shared" ref="F30:G30" si="8">SUM(F26:F29)</f>
        <v>7520</v>
      </c>
      <c r="G30" s="121">
        <f t="shared" si="8"/>
        <v>7520</v>
      </c>
      <c r="H30" s="173"/>
    </row>
    <row r="31" spans="1:9">
      <c r="A31" s="11" t="s">
        <v>47</v>
      </c>
      <c r="B31" s="12" t="s">
        <v>48</v>
      </c>
      <c r="C31" s="13">
        <v>0</v>
      </c>
      <c r="D31" s="159">
        <v>0</v>
      </c>
      <c r="E31" s="99">
        <v>0</v>
      </c>
      <c r="F31" s="99">
        <v>0</v>
      </c>
      <c r="G31" s="99">
        <v>0</v>
      </c>
    </row>
    <row r="32" spans="1:9">
      <c r="A32" s="11" t="s">
        <v>49</v>
      </c>
      <c r="B32" s="12" t="s">
        <v>50</v>
      </c>
      <c r="C32" s="13">
        <v>540</v>
      </c>
      <c r="D32" s="159">
        <v>430</v>
      </c>
      <c r="E32" s="99">
        <v>250</v>
      </c>
      <c r="F32" s="99">
        <v>250</v>
      </c>
      <c r="G32" s="99">
        <v>250</v>
      </c>
    </row>
    <row r="33" spans="1:13">
      <c r="A33" s="11" t="s">
        <v>51</v>
      </c>
      <c r="B33" s="12" t="s">
        <v>52</v>
      </c>
      <c r="C33" s="13">
        <v>22305</v>
      </c>
      <c r="D33" s="159">
        <v>22445.46</v>
      </c>
      <c r="E33" s="99">
        <v>21000</v>
      </c>
      <c r="F33" s="99">
        <v>21000</v>
      </c>
      <c r="G33" s="99">
        <v>21000</v>
      </c>
    </row>
    <row r="34" spans="1:13">
      <c r="A34" s="11" t="s">
        <v>53</v>
      </c>
      <c r="B34" s="12" t="s">
        <v>54</v>
      </c>
      <c r="C34" s="13">
        <v>1196</v>
      </c>
      <c r="D34" s="159">
        <v>1666.03</v>
      </c>
      <c r="E34" s="99">
        <v>0</v>
      </c>
      <c r="F34" s="99">
        <v>0</v>
      </c>
      <c r="G34" s="99">
        <v>0</v>
      </c>
    </row>
    <row r="35" spans="1:13">
      <c r="A35" s="11" t="s">
        <v>55</v>
      </c>
      <c r="B35" s="12" t="s">
        <v>56</v>
      </c>
      <c r="C35" s="13">
        <v>1458</v>
      </c>
      <c r="D35" s="159">
        <v>2886.42</v>
      </c>
      <c r="E35" s="99">
        <v>2500</v>
      </c>
      <c r="F35" s="99">
        <v>2500</v>
      </c>
      <c r="G35" s="99">
        <v>2500</v>
      </c>
    </row>
    <row r="36" spans="1:13">
      <c r="A36" s="11" t="s">
        <v>57</v>
      </c>
      <c r="B36" s="12" t="s">
        <v>58</v>
      </c>
      <c r="C36" s="13">
        <v>16585</v>
      </c>
      <c r="D36" s="159">
        <v>12974.79</v>
      </c>
      <c r="E36" s="99">
        <v>13000</v>
      </c>
      <c r="F36" s="99">
        <v>13000</v>
      </c>
      <c r="G36" s="99">
        <v>13000</v>
      </c>
    </row>
    <row r="37" spans="1:13">
      <c r="A37" s="11" t="s">
        <v>59</v>
      </c>
      <c r="B37" s="12" t="s">
        <v>60</v>
      </c>
      <c r="C37" s="13">
        <v>6111</v>
      </c>
      <c r="D37" s="159">
        <v>6476.88</v>
      </c>
      <c r="E37" s="99">
        <v>5600</v>
      </c>
      <c r="F37" s="99">
        <v>5600</v>
      </c>
      <c r="G37" s="99">
        <v>5600</v>
      </c>
      <c r="I37" s="95"/>
      <c r="J37" s="95"/>
      <c r="K37" s="95"/>
      <c r="L37" s="95"/>
      <c r="M37" s="95"/>
    </row>
    <row r="38" spans="1:13">
      <c r="A38" s="26" t="s">
        <v>61</v>
      </c>
      <c r="B38" s="19" t="s">
        <v>16</v>
      </c>
      <c r="C38" s="24">
        <f>SUM(C31:C37)</f>
        <v>48195</v>
      </c>
      <c r="D38" s="25">
        <f>SUM(D31:D37)</f>
        <v>46879.579999999994</v>
      </c>
      <c r="E38" s="121">
        <f>SUM(E31:E37)</f>
        <v>42350</v>
      </c>
      <c r="F38" s="121">
        <f t="shared" ref="F38:G38" si="9">SUM(F31:F37)</f>
        <v>42350</v>
      </c>
      <c r="G38" s="121">
        <f t="shared" si="9"/>
        <v>42350</v>
      </c>
      <c r="I38" s="95"/>
      <c r="J38" s="95"/>
      <c r="K38" s="95"/>
      <c r="L38" s="95"/>
      <c r="M38" s="95"/>
    </row>
    <row r="39" spans="1:13">
      <c r="A39" s="27" t="s">
        <v>62</v>
      </c>
      <c r="B39" s="28" t="s">
        <v>63</v>
      </c>
      <c r="C39" s="13">
        <v>23345</v>
      </c>
      <c r="D39" s="159">
        <v>36644.980000000003</v>
      </c>
      <c r="E39" s="99">
        <v>27000</v>
      </c>
      <c r="F39" s="99">
        <v>28000</v>
      </c>
      <c r="G39" s="99">
        <v>28000</v>
      </c>
      <c r="I39" s="95"/>
      <c r="J39" s="95"/>
      <c r="K39" s="95"/>
      <c r="L39" s="95"/>
      <c r="M39" s="95"/>
    </row>
    <row r="40" spans="1:13">
      <c r="A40" s="27" t="s">
        <v>64</v>
      </c>
      <c r="B40" s="28" t="s">
        <v>65</v>
      </c>
      <c r="C40" s="13">
        <v>4025</v>
      </c>
      <c r="D40" s="159">
        <v>5743.67</v>
      </c>
      <c r="E40" s="99">
        <v>4900</v>
      </c>
      <c r="F40" s="99">
        <v>3900</v>
      </c>
      <c r="G40" s="99">
        <v>3900</v>
      </c>
      <c r="I40" s="95"/>
      <c r="J40" s="95"/>
      <c r="K40" s="95"/>
      <c r="L40" s="95"/>
      <c r="M40" s="95"/>
    </row>
    <row r="41" spans="1:13">
      <c r="A41" s="18" t="s">
        <v>66</v>
      </c>
      <c r="B41" s="19" t="s">
        <v>16</v>
      </c>
      <c r="C41" s="24">
        <f t="shared" ref="C41:D41" si="10">SUM(C39:C40)</f>
        <v>27370</v>
      </c>
      <c r="D41" s="25">
        <f t="shared" si="10"/>
        <v>42388.65</v>
      </c>
      <c r="E41" s="121">
        <f>SUM(E39:E40)</f>
        <v>31900</v>
      </c>
      <c r="F41" s="121">
        <f t="shared" ref="F41:G41" si="11">SUM(F39:F40)</f>
        <v>31900</v>
      </c>
      <c r="G41" s="121">
        <f t="shared" si="11"/>
        <v>31900</v>
      </c>
      <c r="I41" s="95"/>
      <c r="J41" s="95"/>
      <c r="K41" s="95"/>
      <c r="L41" s="95"/>
      <c r="M41" s="95"/>
    </row>
    <row r="42" spans="1:13">
      <c r="A42" s="22" t="s">
        <v>67</v>
      </c>
      <c r="B42" s="12" t="s">
        <v>68</v>
      </c>
      <c r="C42" s="13">
        <v>247</v>
      </c>
      <c r="D42" s="159">
        <v>283.14</v>
      </c>
      <c r="E42" s="99">
        <v>0</v>
      </c>
      <c r="F42" s="99">
        <v>0</v>
      </c>
      <c r="G42" s="99">
        <v>0</v>
      </c>
      <c r="I42" s="95"/>
      <c r="J42" s="95"/>
      <c r="K42" s="95"/>
      <c r="L42" s="95"/>
      <c r="M42" s="95"/>
    </row>
    <row r="43" spans="1:13">
      <c r="A43" s="22" t="s">
        <v>69</v>
      </c>
      <c r="B43" s="12" t="s">
        <v>70</v>
      </c>
      <c r="C43" s="13">
        <v>885</v>
      </c>
      <c r="D43" s="159">
        <v>1458.37</v>
      </c>
      <c r="E43" s="99">
        <v>200</v>
      </c>
      <c r="F43" s="99">
        <v>200</v>
      </c>
      <c r="G43" s="99">
        <v>200</v>
      </c>
      <c r="I43" s="95"/>
      <c r="J43" s="95"/>
      <c r="K43" s="95"/>
      <c r="L43" s="95"/>
      <c r="M43" s="95"/>
    </row>
    <row r="44" spans="1:13">
      <c r="A44" s="29" t="s">
        <v>71</v>
      </c>
      <c r="B44" s="28" t="s">
        <v>72</v>
      </c>
      <c r="C44" s="13">
        <v>133520</v>
      </c>
      <c r="D44" s="159">
        <v>47057.74</v>
      </c>
      <c r="E44" s="99">
        <v>30000</v>
      </c>
      <c r="F44" s="99">
        <v>30000</v>
      </c>
      <c r="G44" s="99">
        <v>30000</v>
      </c>
      <c r="I44" s="95"/>
      <c r="J44" s="95"/>
      <c r="K44" s="95"/>
      <c r="L44" s="95"/>
      <c r="M44" s="95"/>
    </row>
    <row r="45" spans="1:13">
      <c r="A45" s="18" t="s">
        <v>73</v>
      </c>
      <c r="B45" s="19" t="s">
        <v>16</v>
      </c>
      <c r="C45" s="24">
        <f t="shared" ref="C45:E45" si="12">SUM(C42:C44)</f>
        <v>134652</v>
      </c>
      <c r="D45" s="25">
        <f t="shared" si="12"/>
        <v>48799.25</v>
      </c>
      <c r="E45" s="121">
        <f t="shared" si="12"/>
        <v>30200</v>
      </c>
      <c r="F45" s="121">
        <f t="shared" ref="F45:G45" si="13">SUM(F42:F44)</f>
        <v>30200</v>
      </c>
      <c r="G45" s="121">
        <f t="shared" si="13"/>
        <v>30200</v>
      </c>
      <c r="I45" s="95"/>
      <c r="J45" s="95"/>
      <c r="K45" s="95"/>
      <c r="L45" s="95"/>
      <c r="M45" s="95"/>
    </row>
    <row r="46" spans="1:13">
      <c r="A46" s="22" t="s">
        <v>74</v>
      </c>
      <c r="B46" s="106" t="s">
        <v>75</v>
      </c>
      <c r="C46" s="30">
        <v>650</v>
      </c>
      <c r="D46" s="159">
        <v>85448.39</v>
      </c>
      <c r="E46" s="118">
        <v>0</v>
      </c>
      <c r="F46" s="118">
        <v>0</v>
      </c>
      <c r="G46" s="118">
        <v>0</v>
      </c>
      <c r="I46" s="95"/>
      <c r="J46" s="95"/>
      <c r="K46" s="95"/>
      <c r="L46" s="95"/>
      <c r="M46" s="95"/>
    </row>
    <row r="47" spans="1:13">
      <c r="A47" s="11" t="s">
        <v>76</v>
      </c>
      <c r="B47" s="12" t="s">
        <v>77</v>
      </c>
      <c r="C47" s="32">
        <v>277085</v>
      </c>
      <c r="D47" s="159">
        <v>249510.64</v>
      </c>
      <c r="E47" s="99">
        <v>260000</v>
      </c>
      <c r="F47" s="99">
        <v>300000</v>
      </c>
      <c r="G47" s="99">
        <v>300000</v>
      </c>
      <c r="H47" s="172"/>
      <c r="I47" s="95"/>
      <c r="J47" s="95"/>
      <c r="K47" s="95"/>
      <c r="L47" s="95"/>
      <c r="M47" s="95"/>
    </row>
    <row r="48" spans="1:13">
      <c r="A48" s="11" t="s">
        <v>78</v>
      </c>
      <c r="B48" s="12" t="s">
        <v>79</v>
      </c>
      <c r="C48" s="33">
        <v>0</v>
      </c>
      <c r="D48" s="159">
        <v>33100.6</v>
      </c>
      <c r="E48" s="99">
        <v>30000</v>
      </c>
      <c r="F48" s="99">
        <v>30000</v>
      </c>
      <c r="G48" s="99">
        <v>30000</v>
      </c>
      <c r="H48" s="173"/>
      <c r="I48" s="95"/>
      <c r="J48" s="95"/>
      <c r="K48" s="95"/>
      <c r="L48" s="95"/>
      <c r="M48" s="95"/>
    </row>
    <row r="49" spans="1:13">
      <c r="A49" s="11" t="s">
        <v>80</v>
      </c>
      <c r="B49" s="12" t="s">
        <v>81</v>
      </c>
      <c r="C49" s="33">
        <v>8899</v>
      </c>
      <c r="D49" s="159">
        <v>15.12</v>
      </c>
      <c r="E49" s="99">
        <v>14</v>
      </c>
      <c r="F49" s="99">
        <v>14</v>
      </c>
      <c r="G49" s="122">
        <v>14</v>
      </c>
      <c r="I49" s="95"/>
      <c r="J49" s="95"/>
      <c r="K49" s="95"/>
      <c r="L49" s="95"/>
      <c r="M49" s="95"/>
    </row>
    <row r="50" spans="1:13">
      <c r="A50" s="11" t="s">
        <v>82</v>
      </c>
      <c r="B50" s="12" t="s">
        <v>83</v>
      </c>
      <c r="C50" s="32">
        <v>8718</v>
      </c>
      <c r="D50" s="159">
        <v>0</v>
      </c>
      <c r="E50" s="99">
        <v>0</v>
      </c>
      <c r="F50" s="99">
        <v>0</v>
      </c>
      <c r="G50" s="99">
        <v>0</v>
      </c>
    </row>
    <row r="51" spans="1:13">
      <c r="A51" s="18" t="s">
        <v>84</v>
      </c>
      <c r="B51" s="19" t="s">
        <v>10</v>
      </c>
      <c r="C51" s="24">
        <f>SUM(C46:C50)</f>
        <v>295352</v>
      </c>
      <c r="D51" s="25">
        <f>SUM(D46:D50)</f>
        <v>368074.75</v>
      </c>
      <c r="E51" s="121">
        <f>SUM(E46:E50)</f>
        <v>290014</v>
      </c>
      <c r="F51" s="121">
        <f t="shared" ref="F51:G51" si="14">SUM(F46:F50)</f>
        <v>330014</v>
      </c>
      <c r="G51" s="121">
        <f t="shared" si="14"/>
        <v>330014</v>
      </c>
    </row>
    <row r="52" spans="1:13">
      <c r="A52" s="22" t="s">
        <v>85</v>
      </c>
      <c r="B52" s="12" t="s">
        <v>86</v>
      </c>
      <c r="C52" s="16">
        <v>347992</v>
      </c>
      <c r="D52" s="159">
        <v>0</v>
      </c>
      <c r="E52" s="99">
        <v>0</v>
      </c>
      <c r="F52" s="99">
        <v>0</v>
      </c>
      <c r="G52" s="99">
        <v>0</v>
      </c>
    </row>
    <row r="53" spans="1:13">
      <c r="A53" s="22" t="s">
        <v>85</v>
      </c>
      <c r="B53" s="12" t="s">
        <v>333</v>
      </c>
      <c r="C53" s="16"/>
      <c r="D53" s="17">
        <v>16000</v>
      </c>
      <c r="E53" s="99">
        <v>24000</v>
      </c>
      <c r="F53" s="99">
        <v>0</v>
      </c>
      <c r="G53" s="99">
        <v>0</v>
      </c>
    </row>
    <row r="54" spans="1:13">
      <c r="A54" s="18" t="s">
        <v>87</v>
      </c>
      <c r="B54" s="19" t="s">
        <v>16</v>
      </c>
      <c r="C54" s="24">
        <f t="shared" ref="C54" si="15">SUM(C52)</f>
        <v>347992</v>
      </c>
      <c r="D54" s="24">
        <f>SUM(D52:D53)</f>
        <v>16000</v>
      </c>
      <c r="E54" s="121">
        <f>SUM(E52:E53)</f>
        <v>24000</v>
      </c>
      <c r="F54" s="121">
        <f t="shared" ref="F54:G54" si="16">SUM(F52:F53)</f>
        <v>0</v>
      </c>
      <c r="G54" s="121">
        <f t="shared" si="16"/>
        <v>0</v>
      </c>
    </row>
    <row r="55" spans="1:13">
      <c r="A55" s="22" t="s">
        <v>88</v>
      </c>
      <c r="B55" s="12" t="s">
        <v>89</v>
      </c>
      <c r="C55" s="34">
        <v>367995</v>
      </c>
      <c r="D55" s="161">
        <v>463011</v>
      </c>
      <c r="E55" s="139">
        <v>486459</v>
      </c>
      <c r="F55" s="139">
        <v>486459</v>
      </c>
      <c r="G55" s="139">
        <v>486459</v>
      </c>
    </row>
    <row r="56" spans="1:13">
      <c r="A56" s="22" t="s">
        <v>90</v>
      </c>
      <c r="B56" s="12" t="s">
        <v>91</v>
      </c>
      <c r="C56" s="34">
        <v>8809693</v>
      </c>
      <c r="D56" s="162">
        <v>10970892</v>
      </c>
      <c r="E56" s="139">
        <v>11253282</v>
      </c>
      <c r="F56" s="139">
        <v>11253282</v>
      </c>
      <c r="G56" s="139">
        <v>11253282</v>
      </c>
      <c r="H56" s="196"/>
    </row>
    <row r="57" spans="1:13">
      <c r="A57" s="22" t="s">
        <v>90</v>
      </c>
      <c r="B57" s="12" t="s">
        <v>92</v>
      </c>
      <c r="C57" s="34">
        <v>637512</v>
      </c>
      <c r="D57" s="163">
        <v>630799</v>
      </c>
      <c r="E57" s="99">
        <v>668530</v>
      </c>
      <c r="F57" s="139">
        <v>668530</v>
      </c>
      <c r="G57" s="139">
        <v>668530</v>
      </c>
    </row>
    <row r="58" spans="1:13">
      <c r="A58" s="22" t="s">
        <v>90</v>
      </c>
      <c r="B58" s="12" t="s">
        <v>93</v>
      </c>
      <c r="C58" s="34">
        <v>950</v>
      </c>
      <c r="D58" s="163">
        <v>103814</v>
      </c>
      <c r="E58" s="99">
        <v>90268</v>
      </c>
      <c r="F58" s="139">
        <v>90268</v>
      </c>
      <c r="G58" s="139">
        <v>90268</v>
      </c>
    </row>
    <row r="59" spans="1:13">
      <c r="A59" s="22" t="s">
        <v>88</v>
      </c>
      <c r="B59" s="12" t="s">
        <v>363</v>
      </c>
      <c r="C59" s="34">
        <v>31321</v>
      </c>
      <c r="D59" s="163">
        <v>29235</v>
      </c>
      <c r="E59" s="99">
        <v>11731</v>
      </c>
      <c r="F59" s="139">
        <v>21712</v>
      </c>
      <c r="G59" s="139">
        <v>21712</v>
      </c>
    </row>
    <row r="60" spans="1:13">
      <c r="A60" s="22" t="s">
        <v>88</v>
      </c>
      <c r="B60" s="12" t="s">
        <v>94</v>
      </c>
      <c r="C60" s="34">
        <v>47283</v>
      </c>
      <c r="D60" s="161">
        <v>67037</v>
      </c>
      <c r="E60" s="99">
        <v>75080</v>
      </c>
      <c r="F60" s="34">
        <v>0</v>
      </c>
      <c r="G60" s="34">
        <v>0</v>
      </c>
    </row>
    <row r="61" spans="1:13">
      <c r="A61" s="22" t="s">
        <v>88</v>
      </c>
      <c r="B61" s="12" t="s">
        <v>321</v>
      </c>
      <c r="C61" s="102">
        <v>0</v>
      </c>
      <c r="D61" s="103">
        <v>0</v>
      </c>
      <c r="E61" s="99">
        <v>96192</v>
      </c>
      <c r="F61" s="34">
        <v>0</v>
      </c>
      <c r="G61" s="34">
        <v>0</v>
      </c>
    </row>
    <row r="62" spans="1:13">
      <c r="A62" s="22" t="s">
        <v>88</v>
      </c>
      <c r="B62" s="12" t="s">
        <v>95</v>
      </c>
      <c r="C62" s="34">
        <v>0</v>
      </c>
      <c r="D62" s="161">
        <v>30907</v>
      </c>
      <c r="E62" s="99">
        <v>75500</v>
      </c>
      <c r="F62" s="99">
        <v>75500</v>
      </c>
      <c r="G62" s="99">
        <v>75500</v>
      </c>
    </row>
    <row r="63" spans="1:13">
      <c r="A63" s="22" t="s">
        <v>88</v>
      </c>
      <c r="B63" s="12" t="s">
        <v>96</v>
      </c>
      <c r="C63" s="34">
        <v>0</v>
      </c>
      <c r="D63" s="17">
        <v>0</v>
      </c>
      <c r="E63" s="99">
        <v>0</v>
      </c>
      <c r="F63" s="99">
        <v>0</v>
      </c>
      <c r="G63" s="99">
        <v>0</v>
      </c>
    </row>
    <row r="64" spans="1:13">
      <c r="A64" s="22" t="s">
        <v>88</v>
      </c>
      <c r="B64" s="12" t="s">
        <v>97</v>
      </c>
      <c r="C64" s="34">
        <v>0</v>
      </c>
      <c r="D64" s="17">
        <v>0</v>
      </c>
      <c r="E64" s="99">
        <v>0</v>
      </c>
      <c r="F64" s="99">
        <v>0</v>
      </c>
      <c r="G64" s="99">
        <v>0</v>
      </c>
    </row>
    <row r="65" spans="1:8">
      <c r="A65" s="22" t="s">
        <v>88</v>
      </c>
      <c r="B65" s="12" t="s">
        <v>98</v>
      </c>
      <c r="C65" s="34">
        <v>0</v>
      </c>
      <c r="D65" s="17">
        <v>0</v>
      </c>
      <c r="E65" s="99">
        <v>0</v>
      </c>
      <c r="F65" s="99">
        <v>0</v>
      </c>
      <c r="G65" s="99">
        <v>0</v>
      </c>
    </row>
    <row r="66" spans="1:8">
      <c r="A66" s="22" t="s">
        <v>88</v>
      </c>
      <c r="B66" s="12" t="s">
        <v>100</v>
      </c>
      <c r="C66" s="34">
        <v>586806</v>
      </c>
      <c r="D66" s="163">
        <v>655008</v>
      </c>
      <c r="E66" s="99">
        <v>654107</v>
      </c>
      <c r="F66" s="99">
        <v>654107</v>
      </c>
      <c r="G66" s="99">
        <v>654107</v>
      </c>
    </row>
    <row r="67" spans="1:8">
      <c r="A67" s="22" t="s">
        <v>88</v>
      </c>
      <c r="B67" s="12" t="s">
        <v>101</v>
      </c>
      <c r="C67" s="34">
        <v>9660</v>
      </c>
      <c r="D67" s="161">
        <v>8024</v>
      </c>
      <c r="E67" s="99">
        <v>8024</v>
      </c>
      <c r="F67" s="99">
        <v>8024</v>
      </c>
      <c r="G67" s="99">
        <v>8024</v>
      </c>
    </row>
    <row r="68" spans="1:8">
      <c r="A68" s="22" t="s">
        <v>88</v>
      </c>
      <c r="B68" s="12" t="s">
        <v>102</v>
      </c>
      <c r="C68" s="34">
        <v>0</v>
      </c>
      <c r="D68" s="163">
        <v>57129</v>
      </c>
      <c r="E68" s="99">
        <v>0</v>
      </c>
      <c r="F68" s="99">
        <v>0</v>
      </c>
      <c r="G68" s="99">
        <v>0</v>
      </c>
    </row>
    <row r="69" spans="1:8">
      <c r="A69" s="22" t="s">
        <v>88</v>
      </c>
      <c r="B69" s="12" t="s">
        <v>103</v>
      </c>
      <c r="C69" s="34">
        <v>12704</v>
      </c>
      <c r="D69" s="161">
        <v>3956</v>
      </c>
      <c r="E69" s="99">
        <v>6000</v>
      </c>
      <c r="F69" s="139">
        <v>6000</v>
      </c>
      <c r="G69" s="139">
        <v>6000</v>
      </c>
    </row>
    <row r="70" spans="1:8">
      <c r="A70" s="22" t="s">
        <v>88</v>
      </c>
      <c r="B70" s="12" t="s">
        <v>104</v>
      </c>
      <c r="C70" s="34">
        <v>19739</v>
      </c>
      <c r="D70" s="163">
        <v>9740</v>
      </c>
      <c r="E70" s="99">
        <v>0</v>
      </c>
      <c r="F70" s="99">
        <v>0</v>
      </c>
      <c r="G70" s="99">
        <v>0</v>
      </c>
    </row>
    <row r="71" spans="1:8">
      <c r="A71" s="22" t="s">
        <v>88</v>
      </c>
      <c r="B71" s="12" t="s">
        <v>105</v>
      </c>
      <c r="C71" s="34">
        <v>63633</v>
      </c>
      <c r="D71" s="163">
        <v>2310</v>
      </c>
      <c r="E71" s="99">
        <v>0</v>
      </c>
      <c r="F71" s="99">
        <v>0</v>
      </c>
      <c r="G71" s="99">
        <v>0</v>
      </c>
    </row>
    <row r="72" spans="1:8">
      <c r="A72" s="22" t="s">
        <v>88</v>
      </c>
      <c r="B72" s="12" t="s">
        <v>106</v>
      </c>
      <c r="C72" s="34">
        <v>283213</v>
      </c>
      <c r="D72" s="163">
        <v>85066</v>
      </c>
      <c r="E72" s="99">
        <v>50000</v>
      </c>
      <c r="F72" s="99">
        <v>0</v>
      </c>
      <c r="G72" s="99">
        <v>0</v>
      </c>
    </row>
    <row r="73" spans="1:8" ht="24.75">
      <c r="A73" s="22" t="s">
        <v>88</v>
      </c>
      <c r="B73" s="37" t="s">
        <v>335</v>
      </c>
      <c r="C73" s="34">
        <v>0</v>
      </c>
      <c r="D73" s="17">
        <v>0</v>
      </c>
      <c r="E73" s="99">
        <v>0</v>
      </c>
      <c r="F73" s="139">
        <v>891</v>
      </c>
      <c r="G73" s="99">
        <v>0</v>
      </c>
    </row>
    <row r="74" spans="1:8">
      <c r="A74" s="22" t="s">
        <v>88</v>
      </c>
      <c r="B74" s="36" t="s">
        <v>107</v>
      </c>
      <c r="C74" s="16">
        <v>23754</v>
      </c>
      <c r="D74" s="161">
        <v>39787</v>
      </c>
      <c r="E74" s="99">
        <v>0</v>
      </c>
      <c r="F74" s="99">
        <v>0</v>
      </c>
      <c r="G74" s="99">
        <v>0</v>
      </c>
    </row>
    <row r="75" spans="1:8">
      <c r="A75" s="18" t="s">
        <v>88</v>
      </c>
      <c r="B75" s="19" t="s">
        <v>16</v>
      </c>
      <c r="C75" s="20">
        <f>SUM(C55:C74)</f>
        <v>10894263</v>
      </c>
      <c r="D75" s="21">
        <f>SUM(D55:D74)</f>
        <v>13156715</v>
      </c>
      <c r="E75" s="136">
        <f>SUM(E55:E74)</f>
        <v>13475173</v>
      </c>
      <c r="F75" s="136">
        <f>SUM(F55:F74)</f>
        <v>13264773</v>
      </c>
      <c r="G75" s="136">
        <f>SUM(G55:G74)</f>
        <v>13263882</v>
      </c>
      <c r="H75" s="173"/>
    </row>
    <row r="76" spans="1:8">
      <c r="A76" s="22" t="s">
        <v>108</v>
      </c>
      <c r="B76" s="12" t="s">
        <v>109</v>
      </c>
      <c r="C76" s="34">
        <v>20658</v>
      </c>
      <c r="D76" s="164">
        <f>1810+746+3458+225</f>
        <v>6239</v>
      </c>
      <c r="E76" s="99">
        <v>5261</v>
      </c>
      <c r="F76" s="16">
        <v>0</v>
      </c>
      <c r="G76" s="16">
        <v>0</v>
      </c>
    </row>
    <row r="77" spans="1:8">
      <c r="A77" s="22" t="s">
        <v>108</v>
      </c>
      <c r="B77" s="12" t="s">
        <v>110</v>
      </c>
      <c r="C77" s="34">
        <v>57</v>
      </c>
      <c r="D77" s="17">
        <v>0</v>
      </c>
      <c r="E77" s="99">
        <v>0</v>
      </c>
      <c r="F77" s="99">
        <v>0</v>
      </c>
      <c r="G77" s="99">
        <v>0</v>
      </c>
    </row>
    <row r="78" spans="1:8">
      <c r="A78" s="22" t="s">
        <v>108</v>
      </c>
      <c r="B78" s="12" t="s">
        <v>111</v>
      </c>
      <c r="C78" s="34">
        <v>6617</v>
      </c>
      <c r="D78" s="17">
        <v>0</v>
      </c>
      <c r="E78" s="99">
        <v>3829</v>
      </c>
      <c r="F78" s="99">
        <v>0</v>
      </c>
      <c r="G78" s="99">
        <v>0</v>
      </c>
    </row>
    <row r="79" spans="1:8">
      <c r="A79" s="22" t="s">
        <v>108</v>
      </c>
      <c r="B79" s="12" t="s">
        <v>112</v>
      </c>
      <c r="C79" s="34">
        <v>6011</v>
      </c>
      <c r="D79" s="17">
        <v>0</v>
      </c>
      <c r="E79" s="99">
        <v>3829</v>
      </c>
      <c r="F79" s="99">
        <v>0</v>
      </c>
      <c r="G79" s="99">
        <v>0</v>
      </c>
    </row>
    <row r="80" spans="1:8">
      <c r="A80" s="100" t="s">
        <v>108</v>
      </c>
      <c r="B80" s="101" t="s">
        <v>317</v>
      </c>
      <c r="C80" s="102"/>
      <c r="D80" s="165">
        <v>18711</v>
      </c>
      <c r="E80" s="99">
        <v>14500</v>
      </c>
      <c r="F80" s="99">
        <v>0</v>
      </c>
      <c r="G80" s="99">
        <v>0</v>
      </c>
    </row>
    <row r="81" spans="1:11">
      <c r="A81" s="100" t="s">
        <v>108</v>
      </c>
      <c r="B81" s="101" t="s">
        <v>318</v>
      </c>
      <c r="C81" s="102"/>
      <c r="D81" s="165">
        <v>16038</v>
      </c>
      <c r="E81" s="99">
        <v>9839</v>
      </c>
      <c r="F81" s="99">
        <v>0</v>
      </c>
      <c r="G81" s="99">
        <v>0</v>
      </c>
    </row>
    <row r="82" spans="1:11">
      <c r="A82" s="100" t="s">
        <v>108</v>
      </c>
      <c r="B82" s="12" t="s">
        <v>334</v>
      </c>
      <c r="C82" s="34">
        <v>0</v>
      </c>
      <c r="D82" s="165">
        <v>4009.5</v>
      </c>
      <c r="E82" s="34">
        <v>0</v>
      </c>
      <c r="F82" s="34">
        <v>35640</v>
      </c>
      <c r="G82" s="16">
        <v>0</v>
      </c>
    </row>
    <row r="83" spans="1:11">
      <c r="A83" s="22" t="s">
        <v>108</v>
      </c>
      <c r="B83" s="12" t="s">
        <v>113</v>
      </c>
      <c r="C83" s="34">
        <v>585687</v>
      </c>
      <c r="D83" s="165">
        <v>185613.22</v>
      </c>
      <c r="E83" s="99">
        <v>0</v>
      </c>
      <c r="F83" s="99">
        <v>0</v>
      </c>
      <c r="G83" s="99">
        <v>0</v>
      </c>
    </row>
    <row r="84" spans="1:11">
      <c r="A84" s="22" t="s">
        <v>108</v>
      </c>
      <c r="B84" s="12" t="s">
        <v>114</v>
      </c>
      <c r="C84" s="34">
        <v>48142</v>
      </c>
      <c r="D84" s="164">
        <v>0</v>
      </c>
      <c r="E84" s="99">
        <v>0</v>
      </c>
      <c r="F84" s="99">
        <v>0</v>
      </c>
      <c r="G84" s="99">
        <v>0</v>
      </c>
    </row>
    <row r="85" spans="1:11">
      <c r="A85" s="22" t="s">
        <v>108</v>
      </c>
      <c r="B85" s="12" t="s">
        <v>115</v>
      </c>
      <c r="C85" s="34">
        <v>790432</v>
      </c>
      <c r="D85" s="165">
        <v>57862.57</v>
      </c>
      <c r="E85" s="99">
        <v>0</v>
      </c>
      <c r="F85" s="99">
        <v>0</v>
      </c>
      <c r="G85" s="99">
        <v>0</v>
      </c>
    </row>
    <row r="86" spans="1:11">
      <c r="A86" s="22" t="s">
        <v>108</v>
      </c>
      <c r="B86" s="35" t="s">
        <v>116</v>
      </c>
      <c r="C86" s="34">
        <v>485409</v>
      </c>
      <c r="D86" s="165">
        <v>72459.17</v>
      </c>
      <c r="E86" s="99">
        <v>0</v>
      </c>
      <c r="F86" s="99">
        <v>0</v>
      </c>
      <c r="G86" s="99">
        <v>0</v>
      </c>
    </row>
    <row r="87" spans="1:11" ht="24.75">
      <c r="A87" s="22" t="s">
        <v>108</v>
      </c>
      <c r="B87" s="35" t="s">
        <v>117</v>
      </c>
      <c r="C87" s="34">
        <v>0</v>
      </c>
      <c r="D87" s="17">
        <v>0</v>
      </c>
      <c r="E87" s="99">
        <v>0</v>
      </c>
      <c r="F87" s="99">
        <v>0</v>
      </c>
      <c r="G87" s="99">
        <v>0</v>
      </c>
    </row>
    <row r="88" spans="1:11" ht="24.75">
      <c r="A88" s="22" t="s">
        <v>108</v>
      </c>
      <c r="B88" s="35" t="s">
        <v>118</v>
      </c>
      <c r="C88" s="34">
        <v>0</v>
      </c>
      <c r="D88" s="165">
        <v>386601.06</v>
      </c>
      <c r="E88" s="99">
        <v>158785</v>
      </c>
      <c r="F88" s="16">
        <v>0</v>
      </c>
      <c r="G88" s="16">
        <v>0</v>
      </c>
    </row>
    <row r="89" spans="1:11">
      <c r="A89" s="22" t="s">
        <v>108</v>
      </c>
      <c r="B89" s="35" t="s">
        <v>119</v>
      </c>
      <c r="C89" s="34">
        <v>0</v>
      </c>
      <c r="D89" s="17">
        <v>0</v>
      </c>
      <c r="E89" s="130">
        <v>3758128</v>
      </c>
      <c r="F89" s="34">
        <v>1241872</v>
      </c>
      <c r="G89" s="16">
        <v>0</v>
      </c>
    </row>
    <row r="90" spans="1:11">
      <c r="A90" s="22" t="s">
        <v>108</v>
      </c>
      <c r="B90" s="35" t="s">
        <v>323</v>
      </c>
      <c r="C90" s="34"/>
      <c r="D90" s="17">
        <v>1105754</v>
      </c>
      <c r="E90" s="130">
        <v>1075312</v>
      </c>
      <c r="F90" s="34">
        <v>1069844</v>
      </c>
      <c r="G90" s="16">
        <v>0</v>
      </c>
      <c r="K90" s="148"/>
    </row>
    <row r="91" spans="1:11" ht="24.75">
      <c r="A91" s="22" t="s">
        <v>108</v>
      </c>
      <c r="B91" s="35" t="s">
        <v>99</v>
      </c>
      <c r="C91" s="34">
        <v>610586</v>
      </c>
      <c r="D91" s="17">
        <v>0</v>
      </c>
      <c r="E91" s="99">
        <v>0</v>
      </c>
      <c r="F91" s="99">
        <v>0</v>
      </c>
      <c r="G91" s="99">
        <v>0</v>
      </c>
    </row>
    <row r="92" spans="1:11">
      <c r="A92" s="22" t="s">
        <v>108</v>
      </c>
      <c r="B92" s="12" t="s">
        <v>120</v>
      </c>
      <c r="C92" s="34">
        <v>23084</v>
      </c>
      <c r="D92" s="17">
        <v>0</v>
      </c>
      <c r="E92" s="99">
        <v>79734</v>
      </c>
      <c r="F92" s="99">
        <v>0</v>
      </c>
      <c r="G92" s="99">
        <v>0</v>
      </c>
    </row>
    <row r="93" spans="1:11">
      <c r="A93" s="22" t="s">
        <v>108</v>
      </c>
      <c r="B93" s="12" t="s">
        <v>338</v>
      </c>
      <c r="C93" s="34">
        <v>0</v>
      </c>
      <c r="D93" s="17">
        <v>0</v>
      </c>
      <c r="E93" s="99">
        <v>34937</v>
      </c>
      <c r="F93" s="99">
        <v>0</v>
      </c>
      <c r="G93" s="99">
        <v>0</v>
      </c>
    </row>
    <row r="94" spans="1:11">
      <c r="A94" s="22" t="s">
        <v>108</v>
      </c>
      <c r="B94" s="12" t="s">
        <v>121</v>
      </c>
      <c r="C94" s="34">
        <v>82808</v>
      </c>
      <c r="D94" s="17">
        <v>0</v>
      </c>
      <c r="E94" s="99">
        <v>0</v>
      </c>
      <c r="F94" s="99">
        <v>0</v>
      </c>
      <c r="G94" s="99">
        <v>0</v>
      </c>
    </row>
    <row r="95" spans="1:11">
      <c r="A95" s="22" t="s">
        <v>108</v>
      </c>
      <c r="B95" s="12" t="s">
        <v>122</v>
      </c>
      <c r="C95" s="34">
        <v>52379</v>
      </c>
      <c r="D95" s="164">
        <v>68380</v>
      </c>
      <c r="E95" s="99">
        <v>0</v>
      </c>
      <c r="F95" s="99">
        <v>0</v>
      </c>
      <c r="G95" s="99">
        <v>0</v>
      </c>
    </row>
    <row r="96" spans="1:11">
      <c r="A96" s="22" t="s">
        <v>108</v>
      </c>
      <c r="B96" s="12" t="s">
        <v>123</v>
      </c>
      <c r="C96" s="34">
        <v>5345</v>
      </c>
      <c r="D96" s="165">
        <v>5235.3999999999996</v>
      </c>
      <c r="E96" s="99">
        <v>15400</v>
      </c>
      <c r="F96" s="99">
        <v>0</v>
      </c>
      <c r="G96" s="99">
        <v>0</v>
      </c>
    </row>
    <row r="97" spans="1:7">
      <c r="A97" s="22" t="s">
        <v>108</v>
      </c>
      <c r="B97" s="12" t="s">
        <v>124</v>
      </c>
      <c r="C97" s="34">
        <v>0</v>
      </c>
      <c r="D97" s="17">
        <v>0</v>
      </c>
      <c r="E97" s="99">
        <v>7286</v>
      </c>
      <c r="F97" s="99">
        <v>0</v>
      </c>
      <c r="G97" s="99">
        <v>0</v>
      </c>
    </row>
    <row r="98" spans="1:7">
      <c r="A98" s="22" t="s">
        <v>108</v>
      </c>
      <c r="B98" s="12" t="s">
        <v>322</v>
      </c>
      <c r="C98" s="34">
        <v>0</v>
      </c>
      <c r="D98" s="17">
        <v>0</v>
      </c>
      <c r="E98" s="99">
        <v>14892</v>
      </c>
      <c r="F98" s="99">
        <v>0</v>
      </c>
      <c r="G98" s="99">
        <v>0</v>
      </c>
    </row>
    <row r="99" spans="1:7">
      <c r="A99" s="22" t="s">
        <v>350</v>
      </c>
      <c r="B99" s="12" t="s">
        <v>351</v>
      </c>
      <c r="C99" s="34">
        <v>0</v>
      </c>
      <c r="D99" s="17">
        <v>0</v>
      </c>
      <c r="E99" s="99">
        <v>4586</v>
      </c>
      <c r="F99" s="99">
        <v>0</v>
      </c>
      <c r="G99" s="99">
        <v>0</v>
      </c>
    </row>
    <row r="100" spans="1:7">
      <c r="A100" s="22" t="s">
        <v>108</v>
      </c>
      <c r="B100" s="12" t="s">
        <v>324</v>
      </c>
      <c r="C100" s="34"/>
      <c r="D100" s="17">
        <v>0</v>
      </c>
      <c r="E100" s="99">
        <v>48705</v>
      </c>
      <c r="F100" s="99">
        <v>0</v>
      </c>
      <c r="G100" s="99">
        <v>0</v>
      </c>
    </row>
    <row r="101" spans="1:7" ht="24.75">
      <c r="A101" s="22" t="s">
        <v>108</v>
      </c>
      <c r="B101" s="37" t="s">
        <v>125</v>
      </c>
      <c r="C101" s="34">
        <v>0</v>
      </c>
      <c r="D101" s="17">
        <v>0</v>
      </c>
      <c r="E101" s="99">
        <v>0</v>
      </c>
      <c r="F101" s="99">
        <v>0</v>
      </c>
      <c r="G101" s="99">
        <v>0</v>
      </c>
    </row>
    <row r="102" spans="1:7">
      <c r="A102" s="22" t="s">
        <v>108</v>
      </c>
      <c r="B102" s="37" t="s">
        <v>126</v>
      </c>
      <c r="C102" s="34">
        <v>0</v>
      </c>
      <c r="D102" s="17">
        <v>0</v>
      </c>
      <c r="E102" s="99">
        <v>9015</v>
      </c>
      <c r="F102" s="99">
        <v>0</v>
      </c>
      <c r="G102" s="99">
        <v>0</v>
      </c>
    </row>
    <row r="103" spans="1:7" ht="24.75">
      <c r="A103" s="22" t="s">
        <v>108</v>
      </c>
      <c r="B103" s="37" t="s">
        <v>325</v>
      </c>
      <c r="C103" s="34"/>
      <c r="D103" s="17">
        <v>0</v>
      </c>
      <c r="E103" s="99">
        <v>7283</v>
      </c>
      <c r="F103" s="99">
        <v>0</v>
      </c>
      <c r="G103" s="99">
        <v>0</v>
      </c>
    </row>
    <row r="104" spans="1:7" ht="24.75">
      <c r="A104" s="22" t="s">
        <v>108</v>
      </c>
      <c r="B104" s="37" t="s">
        <v>327</v>
      </c>
      <c r="C104" s="34">
        <v>0</v>
      </c>
      <c r="D104" s="165">
        <v>41786.400000000001</v>
      </c>
      <c r="E104" s="99">
        <v>10447</v>
      </c>
      <c r="F104" s="99">
        <v>0</v>
      </c>
      <c r="G104" s="99">
        <v>0</v>
      </c>
    </row>
    <row r="105" spans="1:7" ht="24.75">
      <c r="A105" s="22" t="s">
        <v>108</v>
      </c>
      <c r="B105" s="37" t="s">
        <v>328</v>
      </c>
      <c r="C105" s="34"/>
      <c r="D105" s="165">
        <v>90038.399999999994</v>
      </c>
      <c r="E105" s="99">
        <v>22510</v>
      </c>
      <c r="F105" s="99">
        <v>0</v>
      </c>
      <c r="G105" s="99">
        <v>0</v>
      </c>
    </row>
    <row r="106" spans="1:7">
      <c r="A106" s="22" t="s">
        <v>108</v>
      </c>
      <c r="B106" s="37" t="s">
        <v>329</v>
      </c>
      <c r="C106" s="34">
        <v>0</v>
      </c>
      <c r="D106" s="165">
        <v>12185.52</v>
      </c>
      <c r="E106" s="99">
        <v>28325</v>
      </c>
      <c r="F106" s="99">
        <v>0</v>
      </c>
      <c r="G106" s="99">
        <v>0</v>
      </c>
    </row>
    <row r="107" spans="1:7">
      <c r="A107" s="22" t="s">
        <v>108</v>
      </c>
      <c r="B107" s="37" t="s">
        <v>331</v>
      </c>
      <c r="C107" s="34">
        <v>0</v>
      </c>
      <c r="D107" s="17">
        <v>0</v>
      </c>
      <c r="E107" s="99">
        <v>35263</v>
      </c>
      <c r="F107" s="99">
        <v>0</v>
      </c>
      <c r="G107" s="99">
        <v>0</v>
      </c>
    </row>
    <row r="108" spans="1:7">
      <c r="A108" s="22" t="s">
        <v>108</v>
      </c>
      <c r="B108" s="12" t="s">
        <v>127</v>
      </c>
      <c r="C108" s="34">
        <v>0</v>
      </c>
      <c r="D108" s="165">
        <v>20330.57</v>
      </c>
      <c r="E108" s="99">
        <v>0</v>
      </c>
      <c r="F108" s="99">
        <v>0</v>
      </c>
      <c r="G108" s="99">
        <v>0</v>
      </c>
    </row>
    <row r="109" spans="1:7">
      <c r="A109" s="22" t="s">
        <v>108</v>
      </c>
      <c r="B109" s="12" t="s">
        <v>320</v>
      </c>
      <c r="C109" s="34"/>
      <c r="D109" s="165">
        <v>295751.03999999998</v>
      </c>
      <c r="E109" s="99">
        <v>877399</v>
      </c>
      <c r="F109" s="16">
        <v>846326</v>
      </c>
      <c r="G109" s="16">
        <v>448444</v>
      </c>
    </row>
    <row r="110" spans="1:7">
      <c r="A110" s="22"/>
      <c r="B110" s="12" t="s">
        <v>313</v>
      </c>
      <c r="C110" s="34"/>
      <c r="D110" s="17">
        <v>0</v>
      </c>
      <c r="E110" s="99">
        <v>80000</v>
      </c>
      <c r="F110" s="16">
        <v>320000</v>
      </c>
      <c r="G110" s="16">
        <v>0</v>
      </c>
    </row>
    <row r="111" spans="1:7">
      <c r="A111" s="22" t="s">
        <v>108</v>
      </c>
      <c r="B111" s="12" t="s">
        <v>128</v>
      </c>
      <c r="C111" s="34">
        <v>90861</v>
      </c>
      <c r="D111" s="17">
        <v>0</v>
      </c>
      <c r="E111" s="99">
        <v>0</v>
      </c>
      <c r="F111" s="99">
        <v>0</v>
      </c>
      <c r="G111" s="99">
        <v>0</v>
      </c>
    </row>
    <row r="112" spans="1:7">
      <c r="A112" s="18" t="s">
        <v>108</v>
      </c>
      <c r="B112" s="19" t="s">
        <v>10</v>
      </c>
      <c r="C112" s="24">
        <f>SUM(C76:C111)</f>
        <v>2808076</v>
      </c>
      <c r="D112" s="24">
        <f>SUM(D76:D111)</f>
        <v>2386994.8499999996</v>
      </c>
      <c r="E112" s="121">
        <f>SUM(E76:E111)</f>
        <v>6305265</v>
      </c>
      <c r="F112" s="121">
        <f>SUM(F76:F111)</f>
        <v>3513682</v>
      </c>
      <c r="G112" s="121">
        <f>SUM(G76:G111)</f>
        <v>448444</v>
      </c>
    </row>
    <row r="113" spans="1:8">
      <c r="A113" s="22" t="s">
        <v>129</v>
      </c>
      <c r="B113" s="12" t="s">
        <v>130</v>
      </c>
      <c r="C113" s="38">
        <v>0</v>
      </c>
      <c r="D113" s="31">
        <v>0</v>
      </c>
      <c r="E113" s="118">
        <v>0</v>
      </c>
      <c r="F113" s="118">
        <v>0</v>
      </c>
      <c r="G113" s="118">
        <v>0</v>
      </c>
    </row>
    <row r="114" spans="1:8">
      <c r="A114" s="22" t="s">
        <v>129</v>
      </c>
      <c r="B114" s="110" t="s">
        <v>373</v>
      </c>
      <c r="C114" s="38">
        <v>0</v>
      </c>
      <c r="D114" s="31">
        <v>0</v>
      </c>
      <c r="E114" s="118">
        <v>1206998</v>
      </c>
      <c r="F114" s="118">
        <v>1206998</v>
      </c>
      <c r="G114" s="118">
        <v>1206998</v>
      </c>
    </row>
    <row r="115" spans="1:8">
      <c r="A115" s="18" t="s">
        <v>129</v>
      </c>
      <c r="B115" s="19"/>
      <c r="C115" s="24">
        <f>SUM(C113:C114)</f>
        <v>0</v>
      </c>
      <c r="D115" s="25">
        <f t="shared" ref="D115:G115" si="17">SUM(D113:D114)</f>
        <v>0</v>
      </c>
      <c r="E115" s="121">
        <f t="shared" si="17"/>
        <v>1206998</v>
      </c>
      <c r="F115" s="121">
        <f t="shared" si="17"/>
        <v>1206998</v>
      </c>
      <c r="G115" s="121">
        <f t="shared" si="17"/>
        <v>1206998</v>
      </c>
    </row>
    <row r="116" spans="1:8">
      <c r="A116" s="22" t="s">
        <v>131</v>
      </c>
      <c r="B116" s="12" t="s">
        <v>132</v>
      </c>
      <c r="C116" s="34">
        <v>755905</v>
      </c>
      <c r="D116" s="17">
        <v>822539</v>
      </c>
      <c r="E116" s="99">
        <v>800000</v>
      </c>
      <c r="F116" s="99">
        <v>800000</v>
      </c>
      <c r="G116" s="99">
        <v>800000</v>
      </c>
    </row>
    <row r="117" spans="1:8">
      <c r="A117" s="18" t="s">
        <v>133</v>
      </c>
      <c r="B117" s="19" t="s">
        <v>16</v>
      </c>
      <c r="C117" s="24">
        <f>SUM(C116:C116)</f>
        <v>755905</v>
      </c>
      <c r="D117" s="25">
        <f>SUM(D116:D116)</f>
        <v>822539</v>
      </c>
      <c r="E117" s="121">
        <f>SUM(E116:E116)</f>
        <v>800000</v>
      </c>
      <c r="F117" s="121">
        <f>SUM(F116:F116)</f>
        <v>800000</v>
      </c>
      <c r="G117" s="121">
        <f>SUM(G116:G116)</f>
        <v>800000</v>
      </c>
    </row>
    <row r="118" spans="1:8">
      <c r="A118" s="22" t="s">
        <v>354</v>
      </c>
      <c r="B118" s="12" t="s">
        <v>134</v>
      </c>
      <c r="C118" s="34">
        <v>300</v>
      </c>
      <c r="D118" s="17">
        <v>78284</v>
      </c>
      <c r="E118" s="99">
        <v>20720</v>
      </c>
      <c r="F118" s="16">
        <v>10360</v>
      </c>
      <c r="G118" s="16">
        <v>0</v>
      </c>
    </row>
    <row r="119" spans="1:8">
      <c r="A119" s="22" t="s">
        <v>135</v>
      </c>
      <c r="B119" s="12" t="s">
        <v>136</v>
      </c>
      <c r="C119" s="34">
        <v>6730</v>
      </c>
      <c r="D119" s="159">
        <v>44229.55</v>
      </c>
      <c r="E119" s="99">
        <v>19800</v>
      </c>
      <c r="F119" s="99">
        <v>19800</v>
      </c>
      <c r="G119" s="99">
        <v>19800</v>
      </c>
    </row>
    <row r="120" spans="1:8">
      <c r="A120" s="29" t="s">
        <v>353</v>
      </c>
      <c r="B120" s="28" t="s">
        <v>355</v>
      </c>
      <c r="C120" s="34">
        <v>178909</v>
      </c>
      <c r="D120" s="159">
        <v>216264.13</v>
      </c>
      <c r="E120" s="99">
        <v>201099</v>
      </c>
      <c r="F120" s="99">
        <v>201099</v>
      </c>
      <c r="G120" s="99">
        <v>201099</v>
      </c>
    </row>
    <row r="121" spans="1:8">
      <c r="A121" s="22" t="s">
        <v>356</v>
      </c>
      <c r="B121" s="12" t="s">
        <v>357</v>
      </c>
      <c r="C121" s="34">
        <v>12</v>
      </c>
      <c r="D121" s="17">
        <v>53</v>
      </c>
      <c r="E121" s="99">
        <v>1380</v>
      </c>
      <c r="F121" s="99">
        <v>1380</v>
      </c>
      <c r="G121" s="99">
        <v>1380</v>
      </c>
    </row>
    <row r="122" spans="1:8">
      <c r="A122" s="22" t="s">
        <v>358</v>
      </c>
      <c r="B122" s="12" t="s">
        <v>359</v>
      </c>
      <c r="C122" s="34">
        <v>301316</v>
      </c>
      <c r="D122" s="17">
        <v>500653</v>
      </c>
      <c r="E122" s="99">
        <v>290851</v>
      </c>
      <c r="F122" s="99">
        <v>290851</v>
      </c>
      <c r="G122" s="99">
        <v>290851</v>
      </c>
    </row>
    <row r="123" spans="1:8">
      <c r="A123" s="22" t="s">
        <v>360</v>
      </c>
      <c r="B123" s="12" t="s">
        <v>361</v>
      </c>
      <c r="C123" s="34">
        <v>1202648</v>
      </c>
      <c r="D123" s="17">
        <v>1372955</v>
      </c>
      <c r="E123" s="99">
        <v>1178075</v>
      </c>
      <c r="F123" s="99">
        <v>1178075</v>
      </c>
      <c r="G123" s="99">
        <v>1178075</v>
      </c>
    </row>
    <row r="124" spans="1:8">
      <c r="A124" s="22" t="s">
        <v>137</v>
      </c>
      <c r="B124" s="12" t="s">
        <v>138</v>
      </c>
      <c r="C124" s="34">
        <v>2561</v>
      </c>
      <c r="D124" s="17">
        <v>0</v>
      </c>
      <c r="E124" s="99">
        <v>0</v>
      </c>
      <c r="F124" s="99">
        <v>0</v>
      </c>
      <c r="G124" s="99">
        <v>0</v>
      </c>
    </row>
    <row r="125" spans="1:8">
      <c r="A125" s="22" t="s">
        <v>139</v>
      </c>
      <c r="B125" s="12" t="s">
        <v>140</v>
      </c>
      <c r="C125" s="34">
        <v>67194</v>
      </c>
      <c r="D125" s="17">
        <v>24436.71</v>
      </c>
      <c r="E125" s="99">
        <v>13240</v>
      </c>
      <c r="F125" s="99">
        <v>14174</v>
      </c>
      <c r="G125" s="99">
        <v>14174</v>
      </c>
    </row>
    <row r="126" spans="1:8">
      <c r="A126" s="18" t="s">
        <v>141</v>
      </c>
      <c r="B126" s="19" t="s">
        <v>10</v>
      </c>
      <c r="C126" s="42">
        <f>SUM(C118:C125)</f>
        <v>1759670</v>
      </c>
      <c r="D126" s="43">
        <f>SUM(D118:D125)</f>
        <v>2236875.3899999997</v>
      </c>
      <c r="E126" s="137">
        <f>SUM(E118:E125)</f>
        <v>1725165</v>
      </c>
      <c r="F126" s="137">
        <f>SUM(F118:F125)</f>
        <v>1715739</v>
      </c>
      <c r="G126" s="137">
        <f t="shared" ref="G126" si="18">SUM(G118:G125)</f>
        <v>1705379</v>
      </c>
    </row>
    <row r="127" spans="1:8">
      <c r="A127" s="18"/>
      <c r="B127" s="19" t="s">
        <v>142</v>
      </c>
      <c r="C127" s="42">
        <f>C117+C115+C112+C75+C54+C51+C45+C41+C38+C30+C25+C22+C20+C18+C15+C12+C9+C126</f>
        <v>62383861</v>
      </c>
      <c r="D127" s="43">
        <f>D117+D115+D112+D75+D54+D51+D45+D41+D38+D30+D25+D22+D20+D18+D15+D12+D9+D126</f>
        <v>70881849.539999992</v>
      </c>
      <c r="E127" s="137">
        <f>E117+E115+E112+E75+E54+E51+E45+E41+E38+E30+E25+E22+E20+E18+E15+E12+E9+E126</f>
        <v>76671712</v>
      </c>
      <c r="F127" s="137">
        <f>F117+F115+F112+F75+F54+F51+F45+F41+F38+F30+F25+F22+F20+F18+F15+F12+F9+F126</f>
        <v>74637693</v>
      </c>
      <c r="G127" s="137">
        <f>G117+G115+G112+G75+G54+G51+G45+G41+G38+G30+G25+G22+G20+G18+G15+G12+G9+G126</f>
        <v>71668275</v>
      </c>
      <c r="H127" s="173"/>
    </row>
    <row r="128" spans="1:8">
      <c r="A128" s="44" t="s">
        <v>143</v>
      </c>
      <c r="B128" s="45" t="s">
        <v>144</v>
      </c>
      <c r="C128" s="15">
        <v>0</v>
      </c>
      <c r="D128" s="17">
        <v>0</v>
      </c>
      <c r="E128" s="99">
        <v>0</v>
      </c>
      <c r="F128" s="99">
        <v>0</v>
      </c>
      <c r="G128" s="99">
        <v>0</v>
      </c>
      <c r="H128" s="173"/>
    </row>
    <row r="129" spans="1:10">
      <c r="A129" s="44"/>
      <c r="B129" s="46" t="s">
        <v>145</v>
      </c>
      <c r="C129" s="15">
        <v>0</v>
      </c>
      <c r="D129" s="17">
        <v>0</v>
      </c>
      <c r="E129" s="99">
        <v>6656179</v>
      </c>
      <c r="F129" s="16">
        <v>2199531</v>
      </c>
      <c r="G129" s="16">
        <v>0</v>
      </c>
    </row>
    <row r="130" spans="1:10">
      <c r="A130" s="44"/>
      <c r="B130" s="46" t="s">
        <v>146</v>
      </c>
      <c r="C130" s="15">
        <v>0</v>
      </c>
      <c r="D130" s="17">
        <v>65494</v>
      </c>
      <c r="E130" s="99">
        <v>4081571</v>
      </c>
      <c r="F130" s="16">
        <v>0</v>
      </c>
      <c r="G130" s="16">
        <v>0</v>
      </c>
      <c r="H130" s="177"/>
    </row>
    <row r="131" spans="1:10">
      <c r="A131" s="44"/>
      <c r="B131" s="46" t="s">
        <v>341</v>
      </c>
      <c r="C131" s="16">
        <v>364216</v>
      </c>
      <c r="D131" s="17">
        <v>0</v>
      </c>
      <c r="E131" s="99">
        <v>0</v>
      </c>
      <c r="F131" s="16">
        <v>0</v>
      </c>
      <c r="G131" s="16">
        <v>0</v>
      </c>
    </row>
    <row r="132" spans="1:10">
      <c r="A132" s="44"/>
      <c r="B132" s="73" t="s">
        <v>147</v>
      </c>
      <c r="C132" s="15">
        <v>0</v>
      </c>
      <c r="D132" s="99">
        <v>25936</v>
      </c>
      <c r="E132" s="99">
        <v>550245</v>
      </c>
      <c r="F132" s="16">
        <v>0</v>
      </c>
      <c r="G132" s="16">
        <v>0</v>
      </c>
    </row>
    <row r="133" spans="1:10">
      <c r="A133" s="44"/>
      <c r="B133" s="73" t="s">
        <v>337</v>
      </c>
      <c r="C133" s="15">
        <v>0</v>
      </c>
      <c r="D133" s="15">
        <v>0</v>
      </c>
      <c r="E133" s="15">
        <v>0</v>
      </c>
      <c r="F133" s="16">
        <v>1013795</v>
      </c>
      <c r="G133" s="16">
        <v>0</v>
      </c>
      <c r="H133" s="173"/>
    </row>
    <row r="134" spans="1:10">
      <c r="A134" s="44"/>
      <c r="B134" s="120" t="s">
        <v>340</v>
      </c>
      <c r="C134" s="47">
        <v>733078</v>
      </c>
      <c r="D134" s="17">
        <v>0</v>
      </c>
      <c r="E134" s="99">
        <v>0</v>
      </c>
      <c r="F134" s="99">
        <v>0</v>
      </c>
      <c r="G134" s="99">
        <v>0</v>
      </c>
      <c r="H134" s="153"/>
    </row>
    <row r="135" spans="1:10" ht="24.75">
      <c r="A135" s="44"/>
      <c r="B135" s="37" t="s">
        <v>148</v>
      </c>
      <c r="C135" s="16">
        <v>2305</v>
      </c>
      <c r="D135" s="48">
        <v>349863</v>
      </c>
      <c r="E135" s="98">
        <v>0</v>
      </c>
      <c r="F135" s="98">
        <v>0</v>
      </c>
      <c r="G135" s="98">
        <v>0</v>
      </c>
    </row>
    <row r="136" spans="1:10">
      <c r="A136" s="44"/>
      <c r="B136" s="37" t="s">
        <v>149</v>
      </c>
      <c r="C136" s="16">
        <v>2355</v>
      </c>
      <c r="D136" s="48">
        <v>38536</v>
      </c>
      <c r="E136" s="98">
        <v>802121</v>
      </c>
      <c r="F136" s="98">
        <v>0</v>
      </c>
      <c r="G136" s="98">
        <v>0</v>
      </c>
    </row>
    <row r="137" spans="1:10">
      <c r="A137" s="44"/>
      <c r="B137" s="37" t="s">
        <v>150</v>
      </c>
      <c r="C137" s="16">
        <v>4236</v>
      </c>
      <c r="D137" s="48">
        <v>685997</v>
      </c>
      <c r="E137" s="98">
        <v>118374</v>
      </c>
      <c r="F137" s="98">
        <v>0</v>
      </c>
      <c r="G137" s="98">
        <v>0</v>
      </c>
    </row>
    <row r="138" spans="1:10">
      <c r="A138" s="44"/>
      <c r="B138" s="37" t="s">
        <v>151</v>
      </c>
      <c r="C138" s="16">
        <v>0</v>
      </c>
      <c r="D138" s="48">
        <v>1400</v>
      </c>
      <c r="E138" s="98">
        <v>892394</v>
      </c>
      <c r="F138" s="98">
        <v>0</v>
      </c>
      <c r="G138" s="98">
        <v>0</v>
      </c>
      <c r="H138" s="173"/>
    </row>
    <row r="139" spans="1:10">
      <c r="A139" s="44"/>
      <c r="B139" s="12" t="s">
        <v>152</v>
      </c>
      <c r="C139" s="16">
        <v>633400</v>
      </c>
      <c r="D139" s="17">
        <v>2789903</v>
      </c>
      <c r="E139" s="98">
        <v>0</v>
      </c>
      <c r="F139" s="98">
        <v>0</v>
      </c>
      <c r="G139" s="98">
        <v>0</v>
      </c>
      <c r="I139" s="95"/>
      <c r="J139" s="95"/>
    </row>
    <row r="140" spans="1:10">
      <c r="A140" s="44"/>
      <c r="B140" s="12" t="s">
        <v>478</v>
      </c>
      <c r="C140" s="16">
        <v>0</v>
      </c>
      <c r="D140" s="17">
        <v>298748</v>
      </c>
      <c r="E140" s="98">
        <v>620656</v>
      </c>
      <c r="F140" s="98">
        <v>0</v>
      </c>
      <c r="G140" s="98">
        <v>0</v>
      </c>
      <c r="I140" s="95"/>
      <c r="J140" s="95"/>
    </row>
    <row r="141" spans="1:10">
      <c r="A141" s="44"/>
      <c r="B141" s="12" t="s">
        <v>342</v>
      </c>
      <c r="C141" s="16">
        <v>0</v>
      </c>
      <c r="D141" s="17">
        <v>0</v>
      </c>
      <c r="E141" s="98">
        <v>432350</v>
      </c>
      <c r="F141" s="34">
        <v>432350</v>
      </c>
      <c r="G141" s="16">
        <v>0</v>
      </c>
      <c r="I141" s="95"/>
      <c r="J141" s="95"/>
    </row>
    <row r="142" spans="1:10">
      <c r="A142" s="44"/>
      <c r="B142" s="12" t="s">
        <v>153</v>
      </c>
      <c r="C142" s="16">
        <v>2311</v>
      </c>
      <c r="D142" s="17">
        <v>179934</v>
      </c>
      <c r="E142" s="98">
        <v>0</v>
      </c>
      <c r="F142" s="16">
        <v>0</v>
      </c>
      <c r="G142" s="16">
        <v>0</v>
      </c>
      <c r="I142" s="95"/>
      <c r="J142" s="95"/>
    </row>
    <row r="143" spans="1:10">
      <c r="A143" s="44"/>
      <c r="B143" s="12" t="s">
        <v>365</v>
      </c>
      <c r="C143" s="16">
        <v>0</v>
      </c>
      <c r="D143" s="16">
        <v>0</v>
      </c>
      <c r="E143" s="98">
        <v>577044</v>
      </c>
      <c r="F143" s="16">
        <v>0</v>
      </c>
      <c r="G143" s="16">
        <v>0</v>
      </c>
      <c r="I143" s="95"/>
      <c r="J143" s="95"/>
    </row>
    <row r="144" spans="1:10" ht="24.75">
      <c r="A144" s="44"/>
      <c r="B144" s="37" t="s">
        <v>345</v>
      </c>
      <c r="C144" s="16">
        <v>0</v>
      </c>
      <c r="D144" s="16">
        <v>0</v>
      </c>
      <c r="E144" s="98">
        <v>159567</v>
      </c>
      <c r="F144" s="16">
        <v>0</v>
      </c>
      <c r="G144" s="16">
        <v>0</v>
      </c>
      <c r="H144" s="150"/>
      <c r="I144" s="95"/>
      <c r="J144" s="95"/>
    </row>
    <row r="145" spans="1:11">
      <c r="A145" s="44"/>
      <c r="B145" s="49" t="s">
        <v>154</v>
      </c>
      <c r="C145" s="50">
        <f>SUM(C128:C144)</f>
        <v>1741901</v>
      </c>
      <c r="D145" s="51">
        <f>SUM(D128:D144)</f>
        <v>4435811</v>
      </c>
      <c r="E145" s="128">
        <f>SUM(E128:E144)</f>
        <v>14890501</v>
      </c>
      <c r="F145" s="128">
        <f t="shared" ref="F145:G145" si="19">SUM(F128:F144)</f>
        <v>3645676</v>
      </c>
      <c r="G145" s="128">
        <f t="shared" si="19"/>
        <v>0</v>
      </c>
      <c r="I145" s="95"/>
      <c r="J145" s="95"/>
    </row>
    <row r="146" spans="1:11">
      <c r="A146" s="44"/>
      <c r="B146" s="49" t="s">
        <v>155</v>
      </c>
      <c r="C146" s="50">
        <v>0</v>
      </c>
      <c r="D146" s="51">
        <v>409508</v>
      </c>
      <c r="E146" s="128">
        <v>1517619</v>
      </c>
      <c r="F146" s="128">
        <v>476999</v>
      </c>
      <c r="G146" s="128">
        <v>0</v>
      </c>
      <c r="I146" s="95"/>
      <c r="J146" s="95"/>
    </row>
    <row r="147" spans="1:11">
      <c r="A147" s="44"/>
      <c r="B147" s="49" t="s">
        <v>156</v>
      </c>
      <c r="C147" s="50">
        <v>10710660</v>
      </c>
      <c r="D147" s="51">
        <v>8762145</v>
      </c>
      <c r="E147" s="128">
        <v>9969404</v>
      </c>
      <c r="F147" s="50">
        <v>0</v>
      </c>
      <c r="G147" s="50">
        <v>0</v>
      </c>
      <c r="I147" s="95"/>
      <c r="J147" s="95"/>
    </row>
    <row r="148" spans="1:11">
      <c r="A148" s="52"/>
      <c r="B148" s="53" t="s">
        <v>157</v>
      </c>
      <c r="C148" s="20">
        <f>C145+C127+C147</f>
        <v>74836422</v>
      </c>
      <c r="D148" s="21">
        <f>D145+D127+D147+D146</f>
        <v>84489313.539999992</v>
      </c>
      <c r="E148" s="136">
        <f>E145+E127+E147+E146</f>
        <v>103049236</v>
      </c>
      <c r="F148" s="136">
        <f>F145+F127+F147+F146</f>
        <v>78760368</v>
      </c>
      <c r="G148" s="136">
        <f t="shared" ref="G148" si="20">G145+G127+G147+G146</f>
        <v>71668275</v>
      </c>
    </row>
    <row r="149" spans="1:11">
      <c r="A149" s="5"/>
      <c r="B149" s="54"/>
      <c r="E149" s="131"/>
      <c r="I149" s="107"/>
      <c r="J149" s="107"/>
      <c r="K149" s="107"/>
    </row>
    <row r="150" spans="1:11">
      <c r="A150" s="5"/>
      <c r="B150" s="54"/>
      <c r="E150" s="131"/>
      <c r="I150" s="107"/>
      <c r="J150" s="107"/>
      <c r="K150" s="107"/>
    </row>
    <row r="151" spans="1:11" ht="15.75">
      <c r="A151" s="5"/>
      <c r="B151" s="200" t="s">
        <v>488</v>
      </c>
      <c r="C151" s="149"/>
      <c r="E151" s="131"/>
      <c r="I151" s="107"/>
      <c r="J151" s="107"/>
      <c r="K151" s="107"/>
    </row>
    <row r="152" spans="1:11">
      <c r="A152" s="5"/>
      <c r="B152" s="55"/>
      <c r="E152" s="131"/>
      <c r="I152" s="107"/>
      <c r="J152" s="107"/>
      <c r="K152" s="107"/>
    </row>
    <row r="153" spans="1:11">
      <c r="A153" s="5"/>
      <c r="B153" s="55"/>
      <c r="E153" s="131"/>
    </row>
    <row r="154" spans="1:11">
      <c r="A154" s="5"/>
      <c r="B154" s="55"/>
      <c r="D154" s="2"/>
      <c r="E154" s="124"/>
    </row>
    <row r="155" spans="1:11" ht="15.75">
      <c r="A155" s="247" t="s">
        <v>372</v>
      </c>
      <c r="B155" s="55"/>
      <c r="D155" s="3"/>
      <c r="F155" s="170"/>
      <c r="G155" s="170"/>
    </row>
    <row r="156" spans="1:11" ht="15.75">
      <c r="A156" s="248" t="s">
        <v>371</v>
      </c>
      <c r="D156" s="3"/>
      <c r="F156" s="3"/>
      <c r="G156" s="3"/>
    </row>
    <row r="157" spans="1:11" ht="15.75">
      <c r="A157" s="248" t="s">
        <v>487</v>
      </c>
      <c r="D157" s="3"/>
      <c r="F157" s="3"/>
      <c r="G157" s="3"/>
    </row>
    <row r="158" spans="1:11">
      <c r="F158" s="3"/>
      <c r="G158" s="3"/>
    </row>
    <row r="159" spans="1:11">
      <c r="E159" s="131"/>
    </row>
    <row r="160" spans="1:11">
      <c r="A160" s="5"/>
      <c r="B160" s="6" t="s">
        <v>158</v>
      </c>
      <c r="D160" s="56"/>
      <c r="E160" s="131"/>
      <c r="H160" s="178"/>
    </row>
    <row r="161" spans="1:8" ht="45" customHeight="1">
      <c r="A161" s="57" t="s">
        <v>1</v>
      </c>
      <c r="B161" s="58" t="s">
        <v>2</v>
      </c>
      <c r="C161" s="9" t="s">
        <v>3</v>
      </c>
      <c r="D161" s="10" t="s">
        <v>339</v>
      </c>
      <c r="E161" s="127" t="s">
        <v>4</v>
      </c>
      <c r="F161" s="146" t="s">
        <v>315</v>
      </c>
      <c r="G161" s="146" t="s">
        <v>316</v>
      </c>
    </row>
    <row r="162" spans="1:8">
      <c r="A162" s="11" t="s">
        <v>159</v>
      </c>
      <c r="B162" s="110" t="s">
        <v>160</v>
      </c>
      <c r="C162" s="59">
        <v>1641310</v>
      </c>
      <c r="D162" s="60">
        <v>1893825</v>
      </c>
      <c r="E162" s="97">
        <v>2615474</v>
      </c>
      <c r="F162" s="97">
        <v>2468874</v>
      </c>
      <c r="G162" s="97">
        <v>2468874</v>
      </c>
      <c r="H162" s="195"/>
    </row>
    <row r="163" spans="1:8">
      <c r="A163" s="11" t="s">
        <v>159</v>
      </c>
      <c r="B163" s="110" t="s">
        <v>161</v>
      </c>
      <c r="C163" s="61">
        <v>36233</v>
      </c>
      <c r="D163" s="60">
        <v>32352</v>
      </c>
      <c r="E163" s="97">
        <v>53972</v>
      </c>
      <c r="F163" s="139">
        <v>43472</v>
      </c>
      <c r="G163" s="139">
        <v>43472</v>
      </c>
    </row>
    <row r="164" spans="1:8">
      <c r="A164" s="11" t="s">
        <v>159</v>
      </c>
      <c r="B164" s="112" t="s">
        <v>162</v>
      </c>
      <c r="C164" s="62">
        <v>334096</v>
      </c>
      <c r="D164" s="60">
        <v>391729</v>
      </c>
      <c r="E164" s="99">
        <v>544991</v>
      </c>
      <c r="F164" s="139">
        <v>502991</v>
      </c>
      <c r="G164" s="139">
        <v>502991</v>
      </c>
    </row>
    <row r="165" spans="1:8">
      <c r="A165" s="11" t="s">
        <v>159</v>
      </c>
      <c r="B165" s="112" t="s">
        <v>163</v>
      </c>
      <c r="C165" s="61">
        <v>643228</v>
      </c>
      <c r="D165" s="60">
        <v>738580</v>
      </c>
      <c r="E165" s="99">
        <v>830801</v>
      </c>
      <c r="F165" s="99">
        <v>813563</v>
      </c>
      <c r="G165" s="99">
        <v>813563</v>
      </c>
    </row>
    <row r="166" spans="1:8">
      <c r="A166" s="11" t="s">
        <v>159</v>
      </c>
      <c r="B166" s="112" t="s">
        <v>164</v>
      </c>
      <c r="C166" s="59"/>
      <c r="D166" s="166">
        <v>59608</v>
      </c>
      <c r="E166" s="99">
        <v>60000</v>
      </c>
      <c r="F166" s="99">
        <v>60000</v>
      </c>
      <c r="G166" s="99">
        <v>60000</v>
      </c>
    </row>
    <row r="167" spans="1:8">
      <c r="A167" s="11" t="s">
        <v>159</v>
      </c>
      <c r="B167" s="110" t="s">
        <v>165</v>
      </c>
      <c r="C167" s="59">
        <v>675755</v>
      </c>
      <c r="D167" s="60">
        <v>688098</v>
      </c>
      <c r="E167" s="99">
        <v>765752</v>
      </c>
      <c r="F167" s="99">
        <v>765752</v>
      </c>
      <c r="G167" s="99">
        <v>765752</v>
      </c>
    </row>
    <row r="168" spans="1:8">
      <c r="A168" s="11" t="s">
        <v>159</v>
      </c>
      <c r="B168" s="110" t="s">
        <v>166</v>
      </c>
      <c r="C168" s="59">
        <v>7326</v>
      </c>
      <c r="D168" s="60">
        <v>49809</v>
      </c>
      <c r="E168" s="99">
        <v>158121</v>
      </c>
      <c r="F168" s="34">
        <v>0</v>
      </c>
      <c r="G168" s="34">
        <v>0</v>
      </c>
    </row>
    <row r="169" spans="1:8">
      <c r="A169" s="11" t="s">
        <v>167</v>
      </c>
      <c r="B169" s="110" t="s">
        <v>168</v>
      </c>
      <c r="C169" s="59">
        <v>859271</v>
      </c>
      <c r="D169" s="60">
        <v>1468544</v>
      </c>
      <c r="E169" s="99">
        <v>1386261</v>
      </c>
      <c r="F169" s="34">
        <v>1100000</v>
      </c>
      <c r="G169" s="34">
        <v>1000000</v>
      </c>
      <c r="H169" s="173"/>
    </row>
    <row r="170" spans="1:8">
      <c r="A170" s="11" t="s">
        <v>159</v>
      </c>
      <c r="B170" s="110" t="s">
        <v>405</v>
      </c>
      <c r="C170" s="59">
        <v>9639</v>
      </c>
      <c r="D170" s="60">
        <v>7169</v>
      </c>
      <c r="E170" s="99">
        <v>9450</v>
      </c>
      <c r="F170" s="99">
        <v>8574</v>
      </c>
      <c r="G170" s="99">
        <v>8574</v>
      </c>
    </row>
    <row r="171" spans="1:8">
      <c r="A171" s="11" t="s">
        <v>169</v>
      </c>
      <c r="B171" s="110" t="s">
        <v>170</v>
      </c>
      <c r="C171" s="59">
        <v>0</v>
      </c>
      <c r="D171" s="167">
        <v>0</v>
      </c>
      <c r="E171" s="99">
        <v>130000</v>
      </c>
      <c r="F171" s="16">
        <v>0</v>
      </c>
      <c r="G171" s="16">
        <v>0</v>
      </c>
    </row>
    <row r="172" spans="1:8">
      <c r="A172" s="11" t="s">
        <v>171</v>
      </c>
      <c r="B172" s="110" t="s">
        <v>172</v>
      </c>
      <c r="C172" s="59">
        <v>1245708</v>
      </c>
      <c r="D172" s="166">
        <f>1381367+86+1383</f>
        <v>1382836</v>
      </c>
      <c r="E172" s="99">
        <v>1440000</v>
      </c>
      <c r="F172" s="139">
        <v>1440000</v>
      </c>
      <c r="G172" s="139">
        <v>1440000</v>
      </c>
    </row>
    <row r="173" spans="1:8">
      <c r="A173" s="11" t="s">
        <v>171</v>
      </c>
      <c r="B173" s="110" t="s">
        <v>173</v>
      </c>
      <c r="C173" s="59">
        <v>0</v>
      </c>
      <c r="D173" s="60">
        <v>0</v>
      </c>
      <c r="E173" s="97">
        <v>0</v>
      </c>
      <c r="F173" s="152">
        <v>0</v>
      </c>
      <c r="G173" s="152">
        <v>0</v>
      </c>
    </row>
    <row r="174" spans="1:8">
      <c r="A174" s="11" t="s">
        <v>171</v>
      </c>
      <c r="B174" s="110" t="s">
        <v>174</v>
      </c>
      <c r="C174" s="59">
        <v>5169804</v>
      </c>
      <c r="D174" s="60">
        <v>6634558</v>
      </c>
      <c r="E174" s="99">
        <v>7030956</v>
      </c>
      <c r="F174" s="139">
        <v>7030956</v>
      </c>
      <c r="G174" s="139">
        <v>7030956</v>
      </c>
      <c r="H174" s="173"/>
    </row>
    <row r="175" spans="1:8">
      <c r="A175" s="26" t="s">
        <v>175</v>
      </c>
      <c r="B175" s="19" t="s">
        <v>176</v>
      </c>
      <c r="C175" s="63">
        <f>SUM(C162:C174)</f>
        <v>10622370</v>
      </c>
      <c r="D175" s="64">
        <f>SUM(D162:D174)</f>
        <v>13347108</v>
      </c>
      <c r="E175" s="138">
        <f>SUM(E162:E174)</f>
        <v>15025778</v>
      </c>
      <c r="F175" s="156">
        <f>SUM(F162:F174)</f>
        <v>14234182</v>
      </c>
      <c r="G175" s="156">
        <f>SUM(G162:G174)</f>
        <v>14134182</v>
      </c>
      <c r="H175" s="224"/>
    </row>
    <row r="176" spans="1:8">
      <c r="A176" s="11" t="s">
        <v>177</v>
      </c>
      <c r="B176" s="110" t="s">
        <v>178</v>
      </c>
      <c r="C176" s="59">
        <v>1279110</v>
      </c>
      <c r="D176" s="65">
        <v>1453541</v>
      </c>
      <c r="E176" s="97">
        <v>1747373</v>
      </c>
      <c r="F176" s="141">
        <v>1713376</v>
      </c>
      <c r="G176" s="141">
        <v>1713376</v>
      </c>
      <c r="H176" s="224"/>
    </row>
    <row r="177" spans="1:13">
      <c r="A177" s="26" t="s">
        <v>179</v>
      </c>
      <c r="B177" s="19" t="s">
        <v>180</v>
      </c>
      <c r="C177" s="63">
        <f>SUM(C176:C176)</f>
        <v>1279110</v>
      </c>
      <c r="D177" s="64">
        <f>SUM(D176:D176)</f>
        <v>1453541</v>
      </c>
      <c r="E177" s="138">
        <f>SUM(E176:E176)</f>
        <v>1747373</v>
      </c>
      <c r="F177" s="138">
        <f t="shared" ref="F177:G177" si="21">SUM(F176:F176)</f>
        <v>1713376</v>
      </c>
      <c r="G177" s="138">
        <f t="shared" si="21"/>
        <v>1713376</v>
      </c>
      <c r="H177" s="224"/>
    </row>
    <row r="178" spans="1:13">
      <c r="A178" s="66" t="s">
        <v>181</v>
      </c>
      <c r="B178" s="109" t="s">
        <v>182</v>
      </c>
      <c r="C178" s="67">
        <v>1192164</v>
      </c>
      <c r="D178" s="68">
        <v>1097260</v>
      </c>
      <c r="E178" s="123">
        <v>2321165</v>
      </c>
      <c r="F178" s="123">
        <v>1593261</v>
      </c>
      <c r="G178" s="123">
        <v>1593261</v>
      </c>
      <c r="H178" s="224"/>
      <c r="I178" s="179"/>
      <c r="J178" s="107"/>
      <c r="K178" s="107"/>
      <c r="L178" s="107"/>
      <c r="M178" s="107"/>
    </row>
    <row r="179" spans="1:13" ht="15.75" customHeight="1">
      <c r="A179" s="66" t="s">
        <v>183</v>
      </c>
      <c r="B179" s="109" t="s">
        <v>184</v>
      </c>
      <c r="C179" s="69">
        <v>2068357</v>
      </c>
      <c r="D179" s="68">
        <v>2124305</v>
      </c>
      <c r="E179" s="123">
        <v>2972786</v>
      </c>
      <c r="F179" s="130">
        <v>1590570</v>
      </c>
      <c r="G179" s="130">
        <v>1590570</v>
      </c>
      <c r="H179" s="224"/>
      <c r="I179" s="107"/>
      <c r="J179" s="107"/>
      <c r="K179" s="107"/>
      <c r="L179" s="107"/>
      <c r="M179" s="107"/>
    </row>
    <row r="180" spans="1:13" ht="13.5" customHeight="1">
      <c r="A180" s="66" t="s">
        <v>181</v>
      </c>
      <c r="B180" s="109" t="s">
        <v>185</v>
      </c>
      <c r="C180" s="39">
        <v>4786</v>
      </c>
      <c r="D180" s="68">
        <v>24907</v>
      </c>
      <c r="E180" s="123">
        <v>53204</v>
      </c>
      <c r="F180" s="34">
        <v>0</v>
      </c>
      <c r="G180" s="34">
        <v>0</v>
      </c>
      <c r="H180" s="224"/>
      <c r="I180" s="107"/>
      <c r="J180" s="107"/>
      <c r="K180" s="107"/>
      <c r="L180" s="107"/>
      <c r="M180" s="107"/>
    </row>
    <row r="181" spans="1:13" ht="13.5" customHeight="1">
      <c r="A181" s="66" t="s">
        <v>181</v>
      </c>
      <c r="B181" s="109" t="s">
        <v>186</v>
      </c>
      <c r="C181" s="39">
        <v>4873</v>
      </c>
      <c r="D181" s="68">
        <v>17725</v>
      </c>
      <c r="E181" s="123">
        <v>56308</v>
      </c>
      <c r="F181" s="34">
        <v>0</v>
      </c>
      <c r="G181" s="34">
        <v>0</v>
      </c>
      <c r="H181" s="224"/>
      <c r="I181" s="108"/>
      <c r="J181" s="107"/>
      <c r="K181" s="107"/>
      <c r="L181" s="107"/>
      <c r="M181" s="107"/>
    </row>
    <row r="182" spans="1:13" ht="13.5" customHeight="1">
      <c r="A182" s="66" t="s">
        <v>181</v>
      </c>
      <c r="B182" s="109" t="s">
        <v>187</v>
      </c>
      <c r="C182" s="39">
        <v>1235</v>
      </c>
      <c r="D182" s="68">
        <v>360</v>
      </c>
      <c r="E182" s="123">
        <v>0</v>
      </c>
      <c r="F182" s="34">
        <v>0</v>
      </c>
      <c r="G182" s="34">
        <v>0</v>
      </c>
      <c r="H182" s="224"/>
      <c r="I182" s="107"/>
      <c r="J182" s="107"/>
      <c r="K182" s="107"/>
      <c r="L182" s="107"/>
      <c r="M182" s="107"/>
    </row>
    <row r="183" spans="1:13" ht="13.5" customHeight="1">
      <c r="A183" s="66" t="s">
        <v>181</v>
      </c>
      <c r="B183" s="109" t="s">
        <v>188</v>
      </c>
      <c r="C183" s="39">
        <v>15478</v>
      </c>
      <c r="D183" s="68">
        <v>14558</v>
      </c>
      <c r="E183" s="123">
        <v>0</v>
      </c>
      <c r="F183" s="34">
        <v>0</v>
      </c>
      <c r="G183" s="34">
        <v>0</v>
      </c>
      <c r="H183" s="224"/>
      <c r="I183" s="108"/>
      <c r="J183" s="107"/>
      <c r="K183" s="107"/>
      <c r="L183" s="107"/>
      <c r="M183" s="107"/>
    </row>
    <row r="184" spans="1:13" ht="13.5" customHeight="1">
      <c r="A184" s="66" t="s">
        <v>181</v>
      </c>
      <c r="B184" s="109" t="s">
        <v>189</v>
      </c>
      <c r="C184" s="70">
        <v>6127</v>
      </c>
      <c r="D184" s="68">
        <v>0</v>
      </c>
      <c r="E184" s="123">
        <v>3006</v>
      </c>
      <c r="F184" s="34">
        <v>0</v>
      </c>
      <c r="G184" s="34">
        <v>0</v>
      </c>
      <c r="H184" s="224"/>
      <c r="I184" s="183"/>
      <c r="J184" s="107"/>
      <c r="K184" s="107"/>
      <c r="L184" s="107"/>
      <c r="M184" s="107"/>
    </row>
    <row r="185" spans="1:13" ht="13.5" customHeight="1">
      <c r="A185" s="66" t="s">
        <v>181</v>
      </c>
      <c r="B185" s="113" t="s">
        <v>190</v>
      </c>
      <c r="C185" s="39">
        <v>839919</v>
      </c>
      <c r="D185" s="68">
        <v>0</v>
      </c>
      <c r="E185" s="123">
        <v>0</v>
      </c>
      <c r="F185" s="34">
        <v>0</v>
      </c>
      <c r="G185" s="34">
        <v>0</v>
      </c>
      <c r="H185" s="224"/>
      <c r="I185" s="107"/>
      <c r="J185" s="107"/>
      <c r="K185" s="107"/>
      <c r="L185" s="107"/>
      <c r="M185" s="107"/>
    </row>
    <row r="186" spans="1:13" ht="13.5" customHeight="1">
      <c r="A186" s="66" t="s">
        <v>183</v>
      </c>
      <c r="B186" s="109" t="s">
        <v>191</v>
      </c>
      <c r="C186" s="39">
        <v>71935</v>
      </c>
      <c r="D186" s="68">
        <v>186359</v>
      </c>
      <c r="E186" s="140">
        <v>316170</v>
      </c>
      <c r="F186" s="34">
        <v>162031</v>
      </c>
      <c r="G186" s="34">
        <v>249954</v>
      </c>
      <c r="H186" s="224"/>
      <c r="I186" s="107"/>
      <c r="J186" s="107"/>
      <c r="K186" s="107"/>
      <c r="L186" s="107"/>
      <c r="M186" s="107"/>
    </row>
    <row r="187" spans="1:13" ht="23.25" customHeight="1">
      <c r="A187" s="66" t="s">
        <v>183</v>
      </c>
      <c r="B187" s="56" t="s">
        <v>346</v>
      </c>
      <c r="C187" s="16">
        <v>0</v>
      </c>
      <c r="D187" s="143">
        <v>0</v>
      </c>
      <c r="E187" s="130">
        <v>200000</v>
      </c>
      <c r="F187" s="16">
        <v>114600</v>
      </c>
      <c r="G187" s="16">
        <v>0</v>
      </c>
      <c r="H187" s="224"/>
    </row>
    <row r="188" spans="1:13" ht="36.75">
      <c r="A188" s="66" t="s">
        <v>183</v>
      </c>
      <c r="B188" s="142" t="s">
        <v>347</v>
      </c>
      <c r="C188" s="34">
        <v>0</v>
      </c>
      <c r="D188" s="144">
        <v>189377</v>
      </c>
      <c r="E188" s="130">
        <v>200896</v>
      </c>
      <c r="F188" s="34">
        <v>0</v>
      </c>
      <c r="G188" s="34">
        <v>0</v>
      </c>
      <c r="H188" s="224"/>
      <c r="I188" s="107"/>
      <c r="J188" s="107"/>
      <c r="K188" s="107"/>
      <c r="L188" s="107"/>
      <c r="M188" s="107"/>
    </row>
    <row r="189" spans="1:13" ht="36.75">
      <c r="A189" s="66" t="s">
        <v>183</v>
      </c>
      <c r="B189" s="142" t="s">
        <v>348</v>
      </c>
      <c r="C189" s="34">
        <v>0</v>
      </c>
      <c r="D189" s="144">
        <v>0</v>
      </c>
      <c r="E189" s="72">
        <v>600000</v>
      </c>
      <c r="F189" s="34">
        <v>384651</v>
      </c>
      <c r="G189" s="34">
        <v>0</v>
      </c>
      <c r="H189" s="224"/>
      <c r="I189" s="107"/>
      <c r="J189" s="107"/>
      <c r="K189" s="107"/>
      <c r="L189" s="107"/>
      <c r="M189" s="107"/>
    </row>
    <row r="190" spans="1:13" ht="24.75">
      <c r="A190" s="66" t="s">
        <v>183</v>
      </c>
      <c r="B190" s="145" t="s">
        <v>349</v>
      </c>
      <c r="C190" s="34">
        <v>0</v>
      </c>
      <c r="D190" s="68">
        <v>0</v>
      </c>
      <c r="E190" s="132">
        <v>513794</v>
      </c>
      <c r="F190" s="34">
        <v>243009</v>
      </c>
      <c r="G190" s="34">
        <v>0</v>
      </c>
      <c r="H190" s="224"/>
      <c r="I190" s="107"/>
      <c r="J190" s="107"/>
      <c r="K190" s="107"/>
      <c r="L190" s="107"/>
      <c r="M190" s="107"/>
    </row>
    <row r="191" spans="1:13">
      <c r="A191" s="66" t="s">
        <v>183</v>
      </c>
      <c r="B191" s="109" t="s">
        <v>314</v>
      </c>
      <c r="C191" s="39">
        <v>1133697</v>
      </c>
      <c r="D191" s="68">
        <v>1408953</v>
      </c>
      <c r="E191" s="123">
        <v>3226870</v>
      </c>
      <c r="F191" s="34">
        <v>420000</v>
      </c>
      <c r="G191" s="34">
        <v>50000</v>
      </c>
      <c r="H191" s="224"/>
      <c r="I191" s="107"/>
      <c r="J191" s="107"/>
      <c r="K191" s="107"/>
      <c r="L191" s="107"/>
      <c r="M191" s="107"/>
    </row>
    <row r="192" spans="1:13">
      <c r="A192" s="26" t="s">
        <v>192</v>
      </c>
      <c r="B192" s="19" t="s">
        <v>193</v>
      </c>
      <c r="C192" s="63">
        <f>SUM(C178:C191)</f>
        <v>5338571</v>
      </c>
      <c r="D192" s="64">
        <f>SUM(D178:D191)</f>
        <v>5063804</v>
      </c>
      <c r="E192" s="138">
        <f>SUM(E178:E191)</f>
        <v>10464199</v>
      </c>
      <c r="F192" s="138">
        <f t="shared" ref="F192:G192" si="22">SUM(F178:F191)</f>
        <v>4508122</v>
      </c>
      <c r="G192" s="138">
        <f t="shared" si="22"/>
        <v>3483785</v>
      </c>
      <c r="H192" s="224"/>
      <c r="I192" s="107"/>
      <c r="J192" s="107"/>
      <c r="K192" s="107"/>
      <c r="L192" s="107"/>
      <c r="M192" s="107"/>
    </row>
    <row r="193" spans="1:13">
      <c r="A193" s="11" t="s">
        <v>194</v>
      </c>
      <c r="B193" s="110" t="s">
        <v>195</v>
      </c>
      <c r="C193" s="59">
        <v>182703</v>
      </c>
      <c r="D193" s="65">
        <v>175521</v>
      </c>
      <c r="E193" s="97">
        <v>173554</v>
      </c>
      <c r="F193" s="139">
        <v>146000</v>
      </c>
      <c r="G193" s="139">
        <v>146000</v>
      </c>
      <c r="H193" s="224"/>
      <c r="I193" s="107"/>
      <c r="J193" s="107"/>
      <c r="K193" s="107"/>
      <c r="L193" s="107"/>
      <c r="M193" s="107"/>
    </row>
    <row r="194" spans="1:13">
      <c r="A194" s="26" t="s">
        <v>196</v>
      </c>
      <c r="B194" s="19" t="s">
        <v>197</v>
      </c>
      <c r="C194" s="63">
        <f>SUM(C193)</f>
        <v>182703</v>
      </c>
      <c r="D194" s="64">
        <f t="shared" ref="D194:G194" si="23">SUM(D193)</f>
        <v>175521</v>
      </c>
      <c r="E194" s="138">
        <f t="shared" si="23"/>
        <v>173554</v>
      </c>
      <c r="F194" s="138">
        <f t="shared" si="23"/>
        <v>146000</v>
      </c>
      <c r="G194" s="138">
        <f t="shared" si="23"/>
        <v>146000</v>
      </c>
      <c r="H194" s="224"/>
      <c r="I194" s="148"/>
      <c r="J194" s="148"/>
      <c r="K194" s="107"/>
      <c r="L194" s="107"/>
      <c r="M194" s="107"/>
    </row>
    <row r="195" spans="1:13">
      <c r="A195" s="11" t="s">
        <v>198</v>
      </c>
      <c r="B195" s="110" t="s">
        <v>199</v>
      </c>
      <c r="C195" s="39">
        <v>2653844</v>
      </c>
      <c r="D195" s="17">
        <v>2667076</v>
      </c>
      <c r="E195" s="99">
        <v>3327688</v>
      </c>
      <c r="F195" s="139">
        <v>2613173</v>
      </c>
      <c r="G195" s="139">
        <v>2613173</v>
      </c>
      <c r="H195" s="224"/>
      <c r="I195" s="148"/>
      <c r="J195" s="148"/>
      <c r="K195" s="107"/>
      <c r="L195" s="107"/>
      <c r="M195" s="107"/>
    </row>
    <row r="196" spans="1:13">
      <c r="A196" s="11" t="s">
        <v>198</v>
      </c>
      <c r="B196" s="110" t="s">
        <v>200</v>
      </c>
      <c r="C196" s="34">
        <v>1966980</v>
      </c>
      <c r="D196" s="17">
        <v>1573753</v>
      </c>
      <c r="E196" s="99">
        <v>2498287</v>
      </c>
      <c r="F196" s="139">
        <v>1676334</v>
      </c>
      <c r="G196" s="139">
        <v>1676334</v>
      </c>
      <c r="H196" s="224"/>
      <c r="I196" s="148"/>
      <c r="J196" s="148"/>
      <c r="K196" s="107"/>
      <c r="L196" s="107"/>
      <c r="M196" s="107"/>
    </row>
    <row r="197" spans="1:13">
      <c r="A197" s="11" t="s">
        <v>198</v>
      </c>
      <c r="B197" s="71" t="s">
        <v>366</v>
      </c>
      <c r="C197" s="72">
        <v>2783144</v>
      </c>
      <c r="D197" s="17">
        <v>0</v>
      </c>
      <c r="E197" s="99">
        <v>0</v>
      </c>
      <c r="F197" s="99">
        <v>0</v>
      </c>
      <c r="G197" s="99">
        <v>0</v>
      </c>
      <c r="H197" s="224"/>
      <c r="I197" s="148"/>
      <c r="J197" s="148"/>
      <c r="K197" s="107"/>
      <c r="L197" s="107"/>
      <c r="M197" s="107"/>
    </row>
    <row r="198" spans="1:13">
      <c r="A198" s="11" t="s">
        <v>198</v>
      </c>
      <c r="B198" s="114" t="s">
        <v>201</v>
      </c>
      <c r="C198" s="72">
        <v>0</v>
      </c>
      <c r="D198" s="17">
        <v>632309</v>
      </c>
      <c r="E198" s="99">
        <v>818437</v>
      </c>
      <c r="F198" s="99">
        <v>0</v>
      </c>
      <c r="G198" s="99">
        <v>0</v>
      </c>
      <c r="H198" s="224"/>
      <c r="I198" s="148"/>
      <c r="J198" s="148"/>
      <c r="K198" s="107"/>
      <c r="L198" s="107"/>
      <c r="M198" s="107"/>
    </row>
    <row r="199" spans="1:13" ht="24.75">
      <c r="A199" s="11" t="s">
        <v>198</v>
      </c>
      <c r="B199" s="114" t="s">
        <v>202</v>
      </c>
      <c r="C199" s="72">
        <v>0</v>
      </c>
      <c r="D199" s="17">
        <v>102017</v>
      </c>
      <c r="E199" s="99">
        <v>0</v>
      </c>
      <c r="F199" s="99">
        <v>0</v>
      </c>
      <c r="G199" s="99">
        <v>0</v>
      </c>
      <c r="H199" s="224"/>
      <c r="I199" s="148"/>
      <c r="J199" s="148"/>
      <c r="K199" s="107"/>
      <c r="L199" s="107"/>
      <c r="M199" s="107"/>
    </row>
    <row r="200" spans="1:13">
      <c r="A200" s="104" t="s">
        <v>198</v>
      </c>
      <c r="B200" s="115" t="s">
        <v>319</v>
      </c>
      <c r="C200" s="72">
        <v>0</v>
      </c>
      <c r="D200" s="17">
        <v>23346</v>
      </c>
      <c r="E200" s="99">
        <v>65882</v>
      </c>
      <c r="F200" s="99">
        <v>0</v>
      </c>
      <c r="G200" s="99">
        <v>0</v>
      </c>
      <c r="H200" s="224"/>
      <c r="I200" s="107"/>
      <c r="J200" s="107"/>
      <c r="K200" s="107"/>
      <c r="L200" s="107"/>
      <c r="M200" s="107"/>
    </row>
    <row r="201" spans="1:13" ht="24.75">
      <c r="A201" s="104" t="s">
        <v>198</v>
      </c>
      <c r="B201" s="115" t="s">
        <v>318</v>
      </c>
      <c r="C201" s="72">
        <v>0</v>
      </c>
      <c r="D201" s="17">
        <v>19121</v>
      </c>
      <c r="E201" s="99">
        <v>52206</v>
      </c>
      <c r="F201" s="99">
        <v>0</v>
      </c>
      <c r="G201" s="99">
        <v>0</v>
      </c>
      <c r="H201" s="224"/>
      <c r="I201" s="107"/>
      <c r="J201" s="107"/>
      <c r="K201" s="107"/>
      <c r="L201" s="107"/>
      <c r="M201" s="107"/>
    </row>
    <row r="202" spans="1:13" ht="24.75">
      <c r="A202" s="104" t="s">
        <v>198</v>
      </c>
      <c r="B202" s="114" t="s">
        <v>334</v>
      </c>
      <c r="C202" s="72">
        <v>0</v>
      </c>
      <c r="D202" s="17">
        <v>0</v>
      </c>
      <c r="E202" s="99">
        <v>44550</v>
      </c>
      <c r="F202" s="99">
        <v>0</v>
      </c>
      <c r="G202" s="99">
        <v>0</v>
      </c>
      <c r="H202" s="224"/>
      <c r="I202" s="107"/>
      <c r="J202" s="107"/>
      <c r="K202" s="107"/>
      <c r="L202" s="107"/>
      <c r="M202" s="107"/>
    </row>
    <row r="203" spans="1:13" ht="24.75">
      <c r="A203" s="11" t="s">
        <v>198</v>
      </c>
      <c r="B203" s="114" t="s">
        <v>336</v>
      </c>
      <c r="C203" s="72">
        <v>0</v>
      </c>
      <c r="D203" s="17">
        <v>0</v>
      </c>
      <c r="E203" s="99">
        <v>120800</v>
      </c>
      <c r="F203" s="139">
        <v>1553500</v>
      </c>
      <c r="G203" s="99">
        <v>0</v>
      </c>
      <c r="H203" s="224"/>
      <c r="I203" s="107"/>
      <c r="J203" s="107"/>
      <c r="K203" s="107"/>
      <c r="L203" s="107"/>
      <c r="M203" s="107"/>
    </row>
    <row r="204" spans="1:13">
      <c r="A204" s="11" t="s">
        <v>203</v>
      </c>
      <c r="B204" s="110" t="s">
        <v>204</v>
      </c>
      <c r="C204" s="39">
        <v>446260</v>
      </c>
      <c r="D204" s="17">
        <v>395719</v>
      </c>
      <c r="E204" s="99">
        <v>671565</v>
      </c>
      <c r="F204" s="141">
        <v>313500</v>
      </c>
      <c r="G204" s="141">
        <v>313500</v>
      </c>
      <c r="H204" s="224"/>
    </row>
    <row r="205" spans="1:13">
      <c r="A205" s="11" t="s">
        <v>205</v>
      </c>
      <c r="B205" s="110" t="s">
        <v>206</v>
      </c>
      <c r="C205" s="39">
        <v>62274</v>
      </c>
      <c r="D205" s="17">
        <v>53879</v>
      </c>
      <c r="E205" s="99">
        <v>80300</v>
      </c>
      <c r="F205" s="141">
        <v>70300</v>
      </c>
      <c r="G205" s="141">
        <v>70300</v>
      </c>
      <c r="H205" s="224"/>
    </row>
    <row r="206" spans="1:13">
      <c r="A206" s="26" t="s">
        <v>207</v>
      </c>
      <c r="B206" s="19" t="s">
        <v>208</v>
      </c>
      <c r="C206" s="63">
        <f>SUM(C195:C205)</f>
        <v>7912502</v>
      </c>
      <c r="D206" s="64">
        <f>SUM(D195:D205)</f>
        <v>5467220</v>
      </c>
      <c r="E206" s="138">
        <f>SUM(E195:E205)</f>
        <v>7679715</v>
      </c>
      <c r="F206" s="138">
        <f t="shared" ref="F206:G206" si="24">SUM(F195:F205)</f>
        <v>6226807</v>
      </c>
      <c r="G206" s="138">
        <f t="shared" si="24"/>
        <v>4673307</v>
      </c>
      <c r="H206" s="224"/>
    </row>
    <row r="207" spans="1:13">
      <c r="A207" s="74" t="s">
        <v>209</v>
      </c>
      <c r="B207" s="12" t="s">
        <v>210</v>
      </c>
      <c r="C207" s="75">
        <v>441594</v>
      </c>
      <c r="D207" s="40">
        <v>0</v>
      </c>
      <c r="E207" s="181">
        <v>0</v>
      </c>
      <c r="F207" s="181">
        <v>0</v>
      </c>
      <c r="G207" s="181">
        <v>0</v>
      </c>
      <c r="H207" s="224"/>
    </row>
    <row r="208" spans="1:13" ht="24.75">
      <c r="A208" s="74" t="s">
        <v>209</v>
      </c>
      <c r="B208" s="111" t="s">
        <v>211</v>
      </c>
      <c r="C208" s="75">
        <v>0</v>
      </c>
      <c r="D208" s="40">
        <f>17064+518072+74</f>
        <v>535210</v>
      </c>
      <c r="E208" s="181">
        <v>517730</v>
      </c>
      <c r="F208" s="141">
        <v>491658</v>
      </c>
      <c r="G208" s="141">
        <v>491658</v>
      </c>
      <c r="H208" s="224"/>
    </row>
    <row r="209" spans="1:8">
      <c r="A209" s="74" t="s">
        <v>212</v>
      </c>
      <c r="B209" s="12" t="s">
        <v>343</v>
      </c>
      <c r="C209" s="75">
        <v>62503</v>
      </c>
      <c r="D209" s="17">
        <v>5158</v>
      </c>
      <c r="E209" s="99">
        <v>79734</v>
      </c>
      <c r="F209" s="16">
        <v>0</v>
      </c>
      <c r="G209" s="16">
        <v>0</v>
      </c>
      <c r="H209" s="224"/>
    </row>
    <row r="210" spans="1:8">
      <c r="A210" s="74" t="s">
        <v>212</v>
      </c>
      <c r="B210" s="12" t="s">
        <v>344</v>
      </c>
      <c r="C210" s="75">
        <v>0</v>
      </c>
      <c r="D210" s="75">
        <v>0</v>
      </c>
      <c r="E210" s="99">
        <v>49910</v>
      </c>
      <c r="F210" s="16">
        <v>0</v>
      </c>
      <c r="G210" s="16">
        <v>0</v>
      </c>
      <c r="H210" s="224"/>
    </row>
    <row r="211" spans="1:8">
      <c r="A211" s="26" t="s">
        <v>213</v>
      </c>
      <c r="B211" s="19" t="s">
        <v>214</v>
      </c>
      <c r="C211" s="63">
        <f>SUM(C207:C210)</f>
        <v>504097</v>
      </c>
      <c r="D211" s="64">
        <f>SUM(D207:D209)</f>
        <v>540368</v>
      </c>
      <c r="E211" s="138">
        <f>SUM(E207:E210)</f>
        <v>647374</v>
      </c>
      <c r="F211" s="138">
        <f t="shared" ref="F211:G211" si="25">SUM(F207:F210)</f>
        <v>491658</v>
      </c>
      <c r="G211" s="138">
        <f t="shared" si="25"/>
        <v>491658</v>
      </c>
      <c r="H211" s="224"/>
    </row>
    <row r="212" spans="1:8">
      <c r="A212" s="11" t="s">
        <v>215</v>
      </c>
      <c r="B212" s="110" t="s">
        <v>216</v>
      </c>
      <c r="C212" s="59">
        <v>431776</v>
      </c>
      <c r="D212" s="60">
        <v>482404</v>
      </c>
      <c r="E212" s="97">
        <v>533604</v>
      </c>
      <c r="F212" s="130">
        <v>515879</v>
      </c>
      <c r="G212" s="130">
        <v>515879</v>
      </c>
      <c r="H212" s="224"/>
    </row>
    <row r="213" spans="1:8">
      <c r="A213" s="66" t="s">
        <v>217</v>
      </c>
      <c r="B213" s="110" t="s">
        <v>218</v>
      </c>
      <c r="C213" s="62">
        <v>997664</v>
      </c>
      <c r="D213" s="60">
        <v>954021</v>
      </c>
      <c r="E213" s="97">
        <v>1138672</v>
      </c>
      <c r="F213" s="130">
        <v>1116094</v>
      </c>
      <c r="G213" s="130">
        <v>1116094</v>
      </c>
      <c r="H213" s="224"/>
    </row>
    <row r="214" spans="1:8">
      <c r="A214" s="66" t="s">
        <v>217</v>
      </c>
      <c r="B214" s="110" t="s">
        <v>219</v>
      </c>
      <c r="C214" s="62">
        <v>380876</v>
      </c>
      <c r="D214" s="60">
        <v>362446</v>
      </c>
      <c r="E214" s="97">
        <v>384882</v>
      </c>
      <c r="F214" s="141">
        <v>381099</v>
      </c>
      <c r="G214" s="141">
        <v>381099</v>
      </c>
      <c r="H214" s="224"/>
    </row>
    <row r="215" spans="1:8">
      <c r="A215" s="66" t="s">
        <v>217</v>
      </c>
      <c r="B215" s="110" t="s">
        <v>220</v>
      </c>
      <c r="C215" s="62">
        <v>108746</v>
      </c>
      <c r="D215" s="60">
        <v>111496</v>
      </c>
      <c r="E215" s="97">
        <v>129264</v>
      </c>
      <c r="F215" s="97">
        <v>129264</v>
      </c>
      <c r="G215" s="97">
        <v>129264</v>
      </c>
      <c r="H215" s="224"/>
    </row>
    <row r="216" spans="1:8">
      <c r="A216" s="66" t="s">
        <v>221</v>
      </c>
      <c r="B216" s="110" t="s">
        <v>222</v>
      </c>
      <c r="C216" s="62">
        <v>885456</v>
      </c>
      <c r="D216" s="60">
        <v>0</v>
      </c>
      <c r="E216" s="97">
        <v>0</v>
      </c>
      <c r="F216" s="97">
        <v>0</v>
      </c>
      <c r="G216" s="97">
        <v>0</v>
      </c>
      <c r="H216" s="224"/>
    </row>
    <row r="217" spans="1:8">
      <c r="A217" s="66" t="s">
        <v>223</v>
      </c>
      <c r="B217" s="110" t="s">
        <v>224</v>
      </c>
      <c r="C217" s="62">
        <v>0</v>
      </c>
      <c r="D217" s="60">
        <f>873121+4783</f>
        <v>877904</v>
      </c>
      <c r="E217" s="97">
        <v>1090946</v>
      </c>
      <c r="F217" s="139">
        <v>1039595</v>
      </c>
      <c r="G217" s="139">
        <v>1039595</v>
      </c>
      <c r="H217" s="224"/>
    </row>
    <row r="218" spans="1:8">
      <c r="A218" s="66" t="s">
        <v>225</v>
      </c>
      <c r="B218" s="110" t="s">
        <v>226</v>
      </c>
      <c r="C218" s="62">
        <v>62599</v>
      </c>
      <c r="D218" s="60">
        <v>90504</v>
      </c>
      <c r="E218" s="97">
        <v>77700</v>
      </c>
      <c r="F218" s="97">
        <v>77700</v>
      </c>
      <c r="G218" s="97">
        <v>77700</v>
      </c>
      <c r="H218" s="224"/>
    </row>
    <row r="219" spans="1:8">
      <c r="A219" s="66" t="s">
        <v>227</v>
      </c>
      <c r="B219" s="110" t="s">
        <v>228</v>
      </c>
      <c r="C219" s="62">
        <v>158307</v>
      </c>
      <c r="D219" s="60">
        <v>212729</v>
      </c>
      <c r="E219" s="97">
        <v>283170</v>
      </c>
      <c r="F219" s="139">
        <v>227520</v>
      </c>
      <c r="G219" s="139">
        <v>227520</v>
      </c>
      <c r="H219" s="224"/>
    </row>
    <row r="220" spans="1:8">
      <c r="A220" s="66" t="s">
        <v>227</v>
      </c>
      <c r="B220" s="110" t="s">
        <v>332</v>
      </c>
      <c r="C220" s="62">
        <v>0</v>
      </c>
      <c r="D220" s="60">
        <v>0</v>
      </c>
      <c r="E220" s="97">
        <v>103700</v>
      </c>
      <c r="F220" s="139">
        <v>41700</v>
      </c>
      <c r="G220" s="139">
        <v>41700</v>
      </c>
      <c r="H220" s="224"/>
    </row>
    <row r="221" spans="1:8">
      <c r="A221" s="66" t="s">
        <v>227</v>
      </c>
      <c r="B221" s="110" t="s">
        <v>229</v>
      </c>
      <c r="C221" s="59">
        <v>507546</v>
      </c>
      <c r="D221" s="60">
        <v>507030</v>
      </c>
      <c r="E221" s="97">
        <v>587285</v>
      </c>
      <c r="F221" s="130">
        <v>576097</v>
      </c>
      <c r="G221" s="130">
        <v>576097</v>
      </c>
      <c r="H221" s="224"/>
    </row>
    <row r="222" spans="1:8">
      <c r="A222" s="66" t="s">
        <v>227</v>
      </c>
      <c r="B222" s="110" t="s">
        <v>127</v>
      </c>
      <c r="C222" s="59">
        <v>25845</v>
      </c>
      <c r="D222" s="60">
        <v>0</v>
      </c>
      <c r="E222" s="60">
        <v>0</v>
      </c>
      <c r="F222" s="97">
        <v>0</v>
      </c>
      <c r="G222" s="97">
        <v>0</v>
      </c>
      <c r="H222" s="224"/>
    </row>
    <row r="223" spans="1:8">
      <c r="A223" s="66" t="s">
        <v>227</v>
      </c>
      <c r="B223" s="110" t="s">
        <v>230</v>
      </c>
      <c r="C223" s="59">
        <v>18360</v>
      </c>
      <c r="D223" s="60">
        <v>14746</v>
      </c>
      <c r="E223" s="97">
        <v>22669</v>
      </c>
      <c r="F223" s="139">
        <v>14019</v>
      </c>
      <c r="G223" s="139">
        <v>14019</v>
      </c>
      <c r="H223" s="224"/>
    </row>
    <row r="224" spans="1:8">
      <c r="A224" s="66" t="s">
        <v>227</v>
      </c>
      <c r="B224" s="110" t="s">
        <v>231</v>
      </c>
      <c r="C224" s="75">
        <v>15274</v>
      </c>
      <c r="D224" s="60">
        <f>11640+865</f>
        <v>12505</v>
      </c>
      <c r="E224" s="97">
        <v>19000</v>
      </c>
      <c r="F224" s="97">
        <v>19000</v>
      </c>
      <c r="G224" s="97">
        <v>19000</v>
      </c>
      <c r="H224" s="224"/>
    </row>
    <row r="225" spans="1:8">
      <c r="A225" s="26" t="s">
        <v>232</v>
      </c>
      <c r="B225" s="19" t="s">
        <v>404</v>
      </c>
      <c r="C225" s="63">
        <f>SUM(C212:C224)</f>
        <v>3592449</v>
      </c>
      <c r="D225" s="64">
        <f>SUM(D212:D224)</f>
        <v>3625785</v>
      </c>
      <c r="E225" s="138">
        <f>SUM(E212:E224)</f>
        <v>4370892</v>
      </c>
      <c r="F225" s="138">
        <f t="shared" ref="F225:G225" si="26">SUM(F212:F224)</f>
        <v>4137967</v>
      </c>
      <c r="G225" s="138">
        <f t="shared" si="26"/>
        <v>4137967</v>
      </c>
      <c r="H225" s="224"/>
    </row>
    <row r="226" spans="1:8">
      <c r="A226" s="11" t="s">
        <v>233</v>
      </c>
      <c r="B226" s="109" t="s">
        <v>234</v>
      </c>
      <c r="C226" s="62">
        <v>5470522</v>
      </c>
      <c r="D226" s="17">
        <v>6051718</v>
      </c>
      <c r="E226" s="99">
        <v>6441438</v>
      </c>
      <c r="F226" s="139">
        <v>6364414</v>
      </c>
      <c r="G226" s="139">
        <v>6364414</v>
      </c>
      <c r="H226" s="224"/>
    </row>
    <row r="227" spans="1:8">
      <c r="A227" s="11" t="s">
        <v>235</v>
      </c>
      <c r="B227" s="109" t="s">
        <v>236</v>
      </c>
      <c r="C227" s="62">
        <v>618549</v>
      </c>
      <c r="D227" s="17">
        <v>1227624</v>
      </c>
      <c r="E227" s="99">
        <v>1176114</v>
      </c>
      <c r="F227" s="141">
        <v>1013126</v>
      </c>
      <c r="G227" s="141">
        <v>1013126</v>
      </c>
      <c r="H227" s="224"/>
    </row>
    <row r="228" spans="1:8">
      <c r="A228" s="11" t="s">
        <v>233</v>
      </c>
      <c r="B228" s="109" t="s">
        <v>237</v>
      </c>
      <c r="C228" s="62">
        <v>2506584</v>
      </c>
      <c r="D228" s="17">
        <v>2950122</v>
      </c>
      <c r="E228" s="99">
        <v>3326267</v>
      </c>
      <c r="F228" s="141">
        <v>3198053</v>
      </c>
      <c r="G228" s="141">
        <v>3198053</v>
      </c>
      <c r="H228" s="224"/>
    </row>
    <row r="229" spans="1:8">
      <c r="A229" s="11" t="s">
        <v>233</v>
      </c>
      <c r="B229" s="109" t="s">
        <v>238</v>
      </c>
      <c r="C229" s="62">
        <v>1491540</v>
      </c>
      <c r="D229" s="17">
        <v>1640326</v>
      </c>
      <c r="E229" s="99">
        <v>1737915</v>
      </c>
      <c r="F229" s="141">
        <v>1669581</v>
      </c>
      <c r="G229" s="141">
        <v>1669581</v>
      </c>
      <c r="H229" s="224"/>
    </row>
    <row r="230" spans="1:8">
      <c r="A230" s="11" t="s">
        <v>233</v>
      </c>
      <c r="B230" s="109" t="s">
        <v>239</v>
      </c>
      <c r="C230" s="59">
        <v>2160920</v>
      </c>
      <c r="D230" s="168">
        <v>2347983</v>
      </c>
      <c r="E230" s="99">
        <v>2511084</v>
      </c>
      <c r="F230" s="141">
        <v>2404556</v>
      </c>
      <c r="G230" s="141">
        <v>2404556</v>
      </c>
      <c r="H230" s="224"/>
    </row>
    <row r="231" spans="1:8">
      <c r="A231" s="11" t="s">
        <v>240</v>
      </c>
      <c r="B231" s="109" t="s">
        <v>241</v>
      </c>
      <c r="C231" s="62">
        <v>1714291</v>
      </c>
      <c r="D231" s="17">
        <v>2062477</v>
      </c>
      <c r="E231" s="99">
        <v>2266287</v>
      </c>
      <c r="F231" s="141">
        <v>2208883</v>
      </c>
      <c r="G231" s="141">
        <v>2208883</v>
      </c>
      <c r="H231" s="224"/>
    </row>
    <row r="232" spans="1:8">
      <c r="A232" s="11" t="s">
        <v>240</v>
      </c>
      <c r="B232" s="109" t="s">
        <v>242</v>
      </c>
      <c r="C232" s="62">
        <v>1256702</v>
      </c>
      <c r="D232" s="17">
        <v>1437919</v>
      </c>
      <c r="E232" s="99">
        <v>1666590</v>
      </c>
      <c r="F232" s="141">
        <v>1598878</v>
      </c>
      <c r="G232" s="141">
        <v>1598878</v>
      </c>
      <c r="H232" s="224"/>
    </row>
    <row r="233" spans="1:8">
      <c r="A233" s="11" t="s">
        <v>240</v>
      </c>
      <c r="B233" s="109" t="s">
        <v>243</v>
      </c>
      <c r="C233" s="62">
        <v>1351317</v>
      </c>
      <c r="D233" s="17">
        <v>1703037</v>
      </c>
      <c r="E233" s="99">
        <v>1898917</v>
      </c>
      <c r="F233" s="141">
        <v>1880717</v>
      </c>
      <c r="G233" s="141">
        <v>1880717</v>
      </c>
      <c r="H233" s="224"/>
    </row>
    <row r="234" spans="1:8">
      <c r="A234" s="11" t="s">
        <v>240</v>
      </c>
      <c r="B234" s="109" t="s">
        <v>244</v>
      </c>
      <c r="C234" s="62">
        <v>1351836</v>
      </c>
      <c r="D234" s="17">
        <v>1452683</v>
      </c>
      <c r="E234" s="99">
        <v>1666263</v>
      </c>
      <c r="F234" s="141">
        <v>1635948</v>
      </c>
      <c r="G234" s="141">
        <v>1635948</v>
      </c>
      <c r="H234" s="224"/>
    </row>
    <row r="235" spans="1:8">
      <c r="A235" s="11" t="s">
        <v>240</v>
      </c>
      <c r="B235" s="109" t="s">
        <v>245</v>
      </c>
      <c r="C235" s="59">
        <v>1473771</v>
      </c>
      <c r="D235" s="17">
        <v>1687561</v>
      </c>
      <c r="E235" s="99">
        <v>1964147</v>
      </c>
      <c r="F235" s="141">
        <v>1878361</v>
      </c>
      <c r="G235" s="141">
        <v>1878361</v>
      </c>
      <c r="H235" s="224"/>
    </row>
    <row r="236" spans="1:8">
      <c r="A236" s="11" t="s">
        <v>246</v>
      </c>
      <c r="B236" s="109" t="s">
        <v>247</v>
      </c>
      <c r="C236" s="62">
        <v>400416</v>
      </c>
      <c r="D236" s="17">
        <v>434594</v>
      </c>
      <c r="E236" s="99">
        <v>496214</v>
      </c>
      <c r="F236" s="141">
        <v>466987</v>
      </c>
      <c r="G236" s="141">
        <v>466987</v>
      </c>
      <c r="H236" s="224"/>
    </row>
    <row r="237" spans="1:8">
      <c r="A237" s="11" t="s">
        <v>246</v>
      </c>
      <c r="B237" s="109" t="s">
        <v>248</v>
      </c>
      <c r="C237" s="62">
        <v>216939</v>
      </c>
      <c r="D237" s="17">
        <v>211925</v>
      </c>
      <c r="E237" s="99">
        <v>272556</v>
      </c>
      <c r="F237" s="99">
        <v>272556</v>
      </c>
      <c r="G237" s="99">
        <v>272556</v>
      </c>
      <c r="H237" s="224"/>
    </row>
    <row r="238" spans="1:8">
      <c r="A238" s="11" t="s">
        <v>246</v>
      </c>
      <c r="B238" s="109" t="s">
        <v>249</v>
      </c>
      <c r="C238" s="62">
        <v>894967</v>
      </c>
      <c r="D238" s="17">
        <v>1000866</v>
      </c>
      <c r="E238" s="99">
        <v>1074897</v>
      </c>
      <c r="F238" s="141">
        <v>1004348</v>
      </c>
      <c r="G238" s="141">
        <v>1004348</v>
      </c>
      <c r="H238" s="224"/>
    </row>
    <row r="239" spans="1:8">
      <c r="A239" s="11" t="s">
        <v>233</v>
      </c>
      <c r="B239" s="109" t="s">
        <v>250</v>
      </c>
      <c r="C239" s="59">
        <v>319598</v>
      </c>
      <c r="D239" s="17">
        <v>408081</v>
      </c>
      <c r="E239" s="99">
        <v>467476</v>
      </c>
      <c r="F239" s="141">
        <v>461406</v>
      </c>
      <c r="G239" s="141">
        <v>461406</v>
      </c>
      <c r="H239" s="224"/>
    </row>
    <row r="240" spans="1:8">
      <c r="A240" s="11" t="s">
        <v>246</v>
      </c>
      <c r="B240" s="109" t="s">
        <v>251</v>
      </c>
      <c r="C240" s="59">
        <v>284526</v>
      </c>
      <c r="D240" s="17">
        <v>339714</v>
      </c>
      <c r="E240" s="99">
        <v>357515</v>
      </c>
      <c r="F240" s="141">
        <v>344411</v>
      </c>
      <c r="G240" s="141">
        <v>344411</v>
      </c>
      <c r="H240" s="224"/>
    </row>
    <row r="241" spans="1:16">
      <c r="A241" s="66" t="s">
        <v>246</v>
      </c>
      <c r="B241" s="109" t="s">
        <v>252</v>
      </c>
      <c r="C241" s="62">
        <v>542800</v>
      </c>
      <c r="D241" s="17">
        <v>559499</v>
      </c>
      <c r="E241" s="99">
        <v>757058</v>
      </c>
      <c r="F241" s="139">
        <v>746728</v>
      </c>
      <c r="G241" s="139">
        <v>746728</v>
      </c>
      <c r="H241" s="224"/>
    </row>
    <row r="242" spans="1:16">
      <c r="A242" s="66" t="s">
        <v>246</v>
      </c>
      <c r="B242" s="110" t="s">
        <v>253</v>
      </c>
      <c r="C242" s="59">
        <v>400279</v>
      </c>
      <c r="D242" s="17">
        <v>0</v>
      </c>
      <c r="E242" s="99">
        <v>0</v>
      </c>
      <c r="F242" s="99">
        <v>0</v>
      </c>
      <c r="G242" s="99">
        <v>0</v>
      </c>
      <c r="H242" s="224"/>
    </row>
    <row r="243" spans="1:16">
      <c r="A243" s="66" t="s">
        <v>254</v>
      </c>
      <c r="B243" s="110" t="s">
        <v>255</v>
      </c>
      <c r="C243" s="59">
        <v>0</v>
      </c>
      <c r="D243" s="17">
        <v>423856</v>
      </c>
      <c r="E243" s="139">
        <v>465751</v>
      </c>
      <c r="F243" s="141">
        <v>440362</v>
      </c>
      <c r="G243" s="141">
        <v>440362</v>
      </c>
      <c r="H243" s="224"/>
    </row>
    <row r="244" spans="1:16">
      <c r="A244" s="66" t="s">
        <v>246</v>
      </c>
      <c r="B244" s="110" t="s">
        <v>362</v>
      </c>
      <c r="C244" s="59">
        <v>13766</v>
      </c>
      <c r="D244" s="17">
        <v>0</v>
      </c>
      <c r="E244" s="15">
        <v>0</v>
      </c>
      <c r="F244" s="15">
        <v>0</v>
      </c>
      <c r="G244" s="15">
        <v>0</v>
      </c>
      <c r="H244" s="224"/>
    </row>
    <row r="245" spans="1:16">
      <c r="A245" s="66" t="s">
        <v>246</v>
      </c>
      <c r="B245" s="116" t="s">
        <v>256</v>
      </c>
      <c r="C245" s="70">
        <v>0</v>
      </c>
      <c r="D245" s="17">
        <v>0</v>
      </c>
      <c r="E245" s="99">
        <v>112192</v>
      </c>
      <c r="F245" s="15">
        <v>0</v>
      </c>
      <c r="G245" s="15">
        <v>0</v>
      </c>
      <c r="H245" s="224"/>
      <c r="I245" s="107"/>
      <c r="J245" s="107"/>
      <c r="K245" s="107"/>
      <c r="L245" s="107"/>
    </row>
    <row r="246" spans="1:16">
      <c r="A246" s="66" t="s">
        <v>246</v>
      </c>
      <c r="B246" s="117" t="s">
        <v>257</v>
      </c>
      <c r="C246" s="67">
        <v>3918</v>
      </c>
      <c r="D246" s="17">
        <v>4106</v>
      </c>
      <c r="E246" s="99">
        <v>0</v>
      </c>
      <c r="F246" s="99">
        <v>0</v>
      </c>
      <c r="G246" s="99">
        <v>0</v>
      </c>
      <c r="H246" s="224"/>
      <c r="I246" s="107"/>
      <c r="J246" s="107"/>
      <c r="K246" s="107"/>
      <c r="L246" s="107"/>
    </row>
    <row r="247" spans="1:16">
      <c r="A247" s="66" t="s">
        <v>258</v>
      </c>
      <c r="B247" s="109" t="s">
        <v>259</v>
      </c>
      <c r="C247" s="67">
        <v>86317</v>
      </c>
      <c r="D247" s="17">
        <v>10926</v>
      </c>
      <c r="E247" s="99">
        <v>15307</v>
      </c>
      <c r="F247" s="99">
        <v>0</v>
      </c>
      <c r="G247" s="99">
        <v>0</v>
      </c>
      <c r="H247" s="224"/>
      <c r="I247" s="107"/>
      <c r="J247" s="107"/>
      <c r="K247" s="107"/>
      <c r="L247" s="107"/>
    </row>
    <row r="248" spans="1:16">
      <c r="A248" s="66" t="s">
        <v>258</v>
      </c>
      <c r="B248" s="109" t="s">
        <v>260</v>
      </c>
      <c r="C248" s="67">
        <v>45389</v>
      </c>
      <c r="D248" s="17">
        <v>66690</v>
      </c>
      <c r="E248" s="99">
        <v>81110</v>
      </c>
      <c r="F248" s="99">
        <v>0</v>
      </c>
      <c r="G248" s="99">
        <v>0</v>
      </c>
      <c r="H248" s="224"/>
      <c r="I248" s="107"/>
      <c r="J248" s="107"/>
      <c r="K248" s="107"/>
      <c r="L248" s="107"/>
    </row>
    <row r="249" spans="1:16">
      <c r="A249" s="66" t="s">
        <v>261</v>
      </c>
      <c r="B249" s="109" t="s">
        <v>262</v>
      </c>
      <c r="C249" s="62">
        <v>47888</v>
      </c>
      <c r="D249" s="17">
        <v>0</v>
      </c>
      <c r="E249" s="99">
        <v>0</v>
      </c>
      <c r="F249" s="99">
        <v>0</v>
      </c>
      <c r="G249" s="99">
        <v>0</v>
      </c>
      <c r="H249" s="224"/>
      <c r="I249" s="107"/>
      <c r="J249" s="107"/>
      <c r="K249" s="107"/>
      <c r="L249" s="107"/>
    </row>
    <row r="250" spans="1:16">
      <c r="A250" s="66" t="s">
        <v>261</v>
      </c>
      <c r="B250" s="109" t="s">
        <v>263</v>
      </c>
      <c r="C250" s="62">
        <v>1571901</v>
      </c>
      <c r="D250" s="17">
        <v>4320453</v>
      </c>
      <c r="E250" s="99">
        <v>17547840</v>
      </c>
      <c r="F250" s="157">
        <v>4431541</v>
      </c>
      <c r="G250" s="141">
        <v>481300</v>
      </c>
      <c r="H250" s="224"/>
      <c r="I250" s="148"/>
      <c r="J250" s="148"/>
      <c r="K250" s="148"/>
      <c r="L250" s="148"/>
      <c r="M250" s="95"/>
      <c r="N250" s="95"/>
      <c r="O250" s="95"/>
      <c r="P250" s="95"/>
    </row>
    <row r="251" spans="1:16">
      <c r="A251" s="66" t="s">
        <v>261</v>
      </c>
      <c r="B251" s="109" t="s">
        <v>264</v>
      </c>
      <c r="C251" s="67">
        <v>3247</v>
      </c>
      <c r="D251" s="17">
        <v>4820</v>
      </c>
      <c r="E251" s="99">
        <v>0</v>
      </c>
      <c r="F251" s="99">
        <v>0</v>
      </c>
      <c r="G251" s="99">
        <v>0</v>
      </c>
      <c r="H251" s="224"/>
      <c r="I251" s="148"/>
      <c r="J251" s="148"/>
      <c r="K251" s="148"/>
      <c r="L251" s="148"/>
      <c r="M251" s="95"/>
      <c r="N251" s="95"/>
      <c r="O251" s="95"/>
      <c r="P251" s="95"/>
    </row>
    <row r="252" spans="1:16">
      <c r="A252" s="66" t="s">
        <v>258</v>
      </c>
      <c r="B252" s="109" t="s">
        <v>265</v>
      </c>
      <c r="C252" s="67">
        <v>10537</v>
      </c>
      <c r="D252" s="169">
        <v>2869</v>
      </c>
      <c r="E252" s="99">
        <v>10688</v>
      </c>
      <c r="F252" s="139">
        <v>6000</v>
      </c>
      <c r="G252" s="139">
        <v>6000</v>
      </c>
      <c r="H252" s="224"/>
      <c r="I252" s="148"/>
      <c r="J252" s="148"/>
      <c r="K252" s="148"/>
      <c r="L252" s="148"/>
      <c r="M252" s="95"/>
      <c r="N252" s="95"/>
      <c r="O252" s="95"/>
      <c r="P252" s="95"/>
    </row>
    <row r="253" spans="1:16">
      <c r="A253" s="66" t="s">
        <v>261</v>
      </c>
      <c r="B253" s="109" t="s">
        <v>368</v>
      </c>
      <c r="C253" s="67">
        <v>14879</v>
      </c>
      <c r="D253" s="17">
        <v>0</v>
      </c>
      <c r="E253" s="182">
        <v>0</v>
      </c>
      <c r="F253" s="99">
        <v>0</v>
      </c>
      <c r="G253" s="99">
        <v>0</v>
      </c>
      <c r="H253" s="224"/>
      <c r="I253" s="148"/>
      <c r="J253" s="148"/>
      <c r="K253" s="148"/>
      <c r="L253" s="148"/>
      <c r="M253" s="95"/>
      <c r="N253" s="95"/>
      <c r="O253" s="95"/>
      <c r="P253" s="95"/>
    </row>
    <row r="254" spans="1:16">
      <c r="A254" s="66" t="s">
        <v>258</v>
      </c>
      <c r="B254" s="109" t="s">
        <v>266</v>
      </c>
      <c r="C254" s="67">
        <v>9624</v>
      </c>
      <c r="D254" s="17">
        <v>6470</v>
      </c>
      <c r="E254" s="99">
        <v>0</v>
      </c>
      <c r="F254" s="99">
        <v>0</v>
      </c>
      <c r="G254" s="99">
        <v>0</v>
      </c>
      <c r="H254" s="224"/>
      <c r="I254" s="148"/>
      <c r="J254" s="148"/>
      <c r="K254" s="148"/>
      <c r="L254" s="148"/>
      <c r="M254" s="95"/>
      <c r="N254" s="95"/>
      <c r="O254" s="95"/>
      <c r="P254" s="95"/>
    </row>
    <row r="255" spans="1:16">
      <c r="A255" s="66" t="s">
        <v>267</v>
      </c>
      <c r="B255" s="109" t="s">
        <v>268</v>
      </c>
      <c r="C255" s="67">
        <v>11096</v>
      </c>
      <c r="D255" s="17">
        <v>4999</v>
      </c>
      <c r="E255" s="99">
        <v>0</v>
      </c>
      <c r="F255" s="99">
        <v>0</v>
      </c>
      <c r="G255" s="99">
        <v>0</v>
      </c>
      <c r="H255" s="224"/>
      <c r="I255" s="148"/>
      <c r="J255" s="148"/>
      <c r="K255" s="148"/>
      <c r="L255" s="148"/>
      <c r="M255" s="95"/>
      <c r="N255" s="95"/>
      <c r="O255" s="95"/>
      <c r="P255" s="95"/>
    </row>
    <row r="256" spans="1:16" ht="24.75">
      <c r="A256" s="66" t="s">
        <v>258</v>
      </c>
      <c r="B256" s="142" t="s">
        <v>367</v>
      </c>
      <c r="C256" s="67">
        <v>850</v>
      </c>
      <c r="D256" s="17">
        <v>2119</v>
      </c>
      <c r="E256" s="99">
        <v>79</v>
      </c>
      <c r="F256" s="99">
        <v>0</v>
      </c>
      <c r="G256" s="99">
        <v>0</v>
      </c>
      <c r="H256" s="224"/>
      <c r="I256" s="148"/>
      <c r="J256" s="148"/>
      <c r="K256" s="148"/>
      <c r="L256" s="148"/>
      <c r="M256" s="95"/>
      <c r="N256" s="95"/>
      <c r="O256" s="95"/>
      <c r="P256" s="95"/>
    </row>
    <row r="257" spans="1:16">
      <c r="A257" s="66" t="s">
        <v>258</v>
      </c>
      <c r="B257" s="109" t="s">
        <v>324</v>
      </c>
      <c r="C257" s="67">
        <v>0</v>
      </c>
      <c r="D257" s="17">
        <v>0</v>
      </c>
      <c r="E257" s="99">
        <v>58705</v>
      </c>
      <c r="F257" s="99">
        <v>0</v>
      </c>
      <c r="G257" s="99">
        <v>0</v>
      </c>
      <c r="H257" s="224"/>
      <c r="I257" s="148"/>
      <c r="J257" s="148"/>
      <c r="K257" s="148"/>
      <c r="L257" s="148"/>
      <c r="M257" s="95"/>
      <c r="N257" s="95"/>
      <c r="O257" s="95"/>
      <c r="P257" s="95"/>
    </row>
    <row r="258" spans="1:16">
      <c r="A258" s="66" t="s">
        <v>269</v>
      </c>
      <c r="B258" s="174" t="s">
        <v>270</v>
      </c>
      <c r="C258" s="67">
        <v>125</v>
      </c>
      <c r="D258" s="17">
        <v>38</v>
      </c>
      <c r="E258" s="99">
        <v>9</v>
      </c>
      <c r="F258" s="99">
        <v>0</v>
      </c>
      <c r="G258" s="99">
        <v>0</v>
      </c>
      <c r="H258" s="224"/>
      <c r="I258" s="148"/>
      <c r="J258" s="148"/>
      <c r="K258" s="148"/>
      <c r="L258" s="148"/>
      <c r="M258" s="95"/>
      <c r="N258" s="95"/>
      <c r="O258" s="95"/>
      <c r="P258" s="95"/>
    </row>
    <row r="259" spans="1:16">
      <c r="A259" s="66" t="s">
        <v>258</v>
      </c>
      <c r="B259" s="129" t="s">
        <v>271</v>
      </c>
      <c r="C259" s="59">
        <v>623998</v>
      </c>
      <c r="D259" s="17">
        <v>742714</v>
      </c>
      <c r="E259" s="99">
        <v>1231867</v>
      </c>
      <c r="F259" s="141">
        <v>992667</v>
      </c>
      <c r="G259" s="141">
        <v>992667</v>
      </c>
      <c r="H259" s="224"/>
      <c r="I259" s="148"/>
      <c r="J259" s="148"/>
      <c r="K259" s="148"/>
      <c r="L259" s="148"/>
      <c r="M259" s="95"/>
      <c r="N259" s="95"/>
      <c r="O259" s="95"/>
      <c r="P259" s="95"/>
    </row>
    <row r="260" spans="1:16" ht="24.75">
      <c r="A260" s="66" t="s">
        <v>258</v>
      </c>
      <c r="B260" s="175" t="s">
        <v>326</v>
      </c>
      <c r="C260" s="59">
        <v>0</v>
      </c>
      <c r="D260" s="17">
        <v>6070</v>
      </c>
      <c r="E260" s="99">
        <v>14084</v>
      </c>
      <c r="F260" s="158">
        <v>0</v>
      </c>
      <c r="G260" s="158">
        <v>0</v>
      </c>
      <c r="H260" s="224"/>
      <c r="I260" s="148"/>
      <c r="J260" s="148"/>
      <c r="K260" s="148"/>
      <c r="L260" s="148"/>
      <c r="M260" s="95"/>
      <c r="N260" s="95"/>
      <c r="O260" s="95"/>
      <c r="P260" s="95"/>
    </row>
    <row r="261" spans="1:16">
      <c r="A261" s="66" t="s">
        <v>258</v>
      </c>
      <c r="B261" s="175" t="s">
        <v>126</v>
      </c>
      <c r="C261" s="59">
        <v>0</v>
      </c>
      <c r="D261" s="17">
        <v>17986</v>
      </c>
      <c r="E261" s="99">
        <v>5563</v>
      </c>
      <c r="F261" s="158">
        <v>0</v>
      </c>
      <c r="G261" s="158">
        <v>0</v>
      </c>
      <c r="H261" s="224"/>
      <c r="I261" s="148"/>
      <c r="J261" s="148"/>
      <c r="K261" s="148"/>
      <c r="L261" s="148"/>
      <c r="M261" s="95"/>
      <c r="N261" s="95"/>
      <c r="O261" s="95"/>
      <c r="P261" s="95"/>
    </row>
    <row r="262" spans="1:16" ht="24.75">
      <c r="A262" s="66" t="s">
        <v>258</v>
      </c>
      <c r="B262" s="175" t="s">
        <v>327</v>
      </c>
      <c r="C262" s="59">
        <v>0</v>
      </c>
      <c r="D262" s="17">
        <v>1932</v>
      </c>
      <c r="E262" s="99">
        <v>85976</v>
      </c>
      <c r="F262" s="158">
        <v>0</v>
      </c>
      <c r="G262" s="158">
        <v>0</v>
      </c>
      <c r="H262" s="224"/>
      <c r="I262" s="148"/>
      <c r="J262" s="148"/>
      <c r="K262" s="148"/>
      <c r="L262" s="148"/>
      <c r="M262" s="95"/>
      <c r="N262" s="95"/>
      <c r="O262" s="95"/>
      <c r="P262" s="95"/>
    </row>
    <row r="263" spans="1:16" ht="24.75">
      <c r="A263" s="66" t="s">
        <v>258</v>
      </c>
      <c r="B263" s="175" t="s">
        <v>328</v>
      </c>
      <c r="C263" s="59">
        <v>0</v>
      </c>
      <c r="D263" s="17">
        <v>0</v>
      </c>
      <c r="E263" s="99">
        <v>196091</v>
      </c>
      <c r="F263" s="158">
        <v>0</v>
      </c>
      <c r="G263" s="158">
        <v>0</v>
      </c>
      <c r="H263" s="224"/>
    </row>
    <row r="264" spans="1:16">
      <c r="A264" s="66" t="s">
        <v>258</v>
      </c>
      <c r="B264" s="175" t="s">
        <v>329</v>
      </c>
      <c r="C264" s="59">
        <v>0</v>
      </c>
      <c r="D264" s="17">
        <v>0</v>
      </c>
      <c r="E264" s="99">
        <v>47877</v>
      </c>
      <c r="F264" s="158">
        <v>0</v>
      </c>
      <c r="G264" s="158">
        <v>0</v>
      </c>
      <c r="H264" s="224"/>
    </row>
    <row r="265" spans="1:16">
      <c r="A265" s="66" t="s">
        <v>258</v>
      </c>
      <c r="B265" s="175" t="s">
        <v>331</v>
      </c>
      <c r="C265" s="59">
        <v>0</v>
      </c>
      <c r="D265" s="17">
        <v>0</v>
      </c>
      <c r="E265" s="99">
        <v>45015</v>
      </c>
      <c r="F265" s="158">
        <v>0</v>
      </c>
      <c r="G265" s="158">
        <v>0</v>
      </c>
      <c r="H265" s="224"/>
    </row>
    <row r="266" spans="1:16" ht="24.75">
      <c r="A266" s="66" t="s">
        <v>258</v>
      </c>
      <c r="B266" s="176" t="s">
        <v>369</v>
      </c>
      <c r="C266" s="59">
        <v>0</v>
      </c>
      <c r="D266" s="17">
        <v>10312</v>
      </c>
      <c r="E266" s="99">
        <v>0</v>
      </c>
      <c r="F266" s="99">
        <v>0</v>
      </c>
      <c r="G266" s="99">
        <v>0</v>
      </c>
      <c r="H266" s="224"/>
    </row>
    <row r="267" spans="1:16">
      <c r="A267" s="105" t="s">
        <v>258</v>
      </c>
      <c r="B267" s="175" t="s">
        <v>330</v>
      </c>
      <c r="C267" s="59">
        <v>0</v>
      </c>
      <c r="D267" s="17">
        <v>291239</v>
      </c>
      <c r="E267" s="99">
        <v>1335506</v>
      </c>
      <c r="F267" s="141">
        <v>1295310</v>
      </c>
      <c r="G267" s="141">
        <v>854626.5</v>
      </c>
      <c r="H267" s="224"/>
    </row>
    <row r="268" spans="1:16">
      <c r="A268" s="66" t="s">
        <v>272</v>
      </c>
      <c r="B268" s="129" t="s">
        <v>273</v>
      </c>
      <c r="C268" s="62">
        <v>1200136</v>
      </c>
      <c r="D268" s="17">
        <f>462730+947862</f>
        <v>1410592</v>
      </c>
      <c r="E268" s="99">
        <v>1876706</v>
      </c>
      <c r="F268" s="139">
        <v>1876075</v>
      </c>
      <c r="G268" s="139">
        <v>1876075</v>
      </c>
      <c r="H268" s="224"/>
    </row>
    <row r="269" spans="1:16">
      <c r="A269" s="66" t="s">
        <v>272</v>
      </c>
      <c r="B269" s="129" t="s">
        <v>274</v>
      </c>
      <c r="C269" s="62">
        <v>437056</v>
      </c>
      <c r="D269" s="17">
        <v>456457</v>
      </c>
      <c r="E269" s="99">
        <v>486000</v>
      </c>
      <c r="F269" s="139">
        <v>486000</v>
      </c>
      <c r="G269" s="139">
        <v>486000</v>
      </c>
      <c r="H269" s="224"/>
      <c r="I269" s="23"/>
    </row>
    <row r="270" spans="1:16">
      <c r="A270" s="26" t="s">
        <v>275</v>
      </c>
      <c r="B270" s="52" t="s">
        <v>276</v>
      </c>
      <c r="C270" s="63">
        <f>SUM(C226:C269)</f>
        <v>26536284</v>
      </c>
      <c r="D270" s="64">
        <f>SUM(D226:D269)</f>
        <v>33300777</v>
      </c>
      <c r="E270" s="138">
        <f>SUM(E226:E269)</f>
        <v>51697104</v>
      </c>
      <c r="F270" s="138">
        <f>SUM(F226:F269)</f>
        <v>36676908</v>
      </c>
      <c r="G270" s="138">
        <f>SUM(G226:G269)</f>
        <v>32285983.5</v>
      </c>
      <c r="H270" s="224"/>
    </row>
    <row r="271" spans="1:16">
      <c r="A271" s="74" t="s">
        <v>277</v>
      </c>
      <c r="B271" s="129" t="s">
        <v>278</v>
      </c>
      <c r="C271" s="62">
        <v>1825202</v>
      </c>
      <c r="D271" s="17">
        <f>2161111-74-86</f>
        <v>2160951</v>
      </c>
      <c r="E271" s="99">
        <v>2775481</v>
      </c>
      <c r="F271" s="99">
        <v>2775481</v>
      </c>
      <c r="G271" s="99">
        <v>2775481</v>
      </c>
      <c r="H271" s="224"/>
    </row>
    <row r="272" spans="1:16">
      <c r="A272" s="74" t="s">
        <v>279</v>
      </c>
      <c r="B272" s="129" t="s">
        <v>280</v>
      </c>
      <c r="C272" s="62">
        <v>1877734</v>
      </c>
      <c r="D272" s="17">
        <v>2333312</v>
      </c>
      <c r="E272" s="99">
        <v>2702563</v>
      </c>
      <c r="F272" s="141">
        <v>2621997</v>
      </c>
      <c r="G272" s="141">
        <v>2621997</v>
      </c>
      <c r="H272" s="224"/>
    </row>
    <row r="273" spans="1:9">
      <c r="A273" s="74" t="s">
        <v>281</v>
      </c>
      <c r="B273" s="73" t="s">
        <v>282</v>
      </c>
      <c r="C273" s="62">
        <v>269147</v>
      </c>
      <c r="D273" s="17">
        <v>310538</v>
      </c>
      <c r="E273" s="99">
        <v>350170</v>
      </c>
      <c r="F273" s="99">
        <v>350170</v>
      </c>
      <c r="G273" s="99">
        <v>350170</v>
      </c>
      <c r="H273" s="224"/>
      <c r="I273" s="23"/>
    </row>
    <row r="274" spans="1:9">
      <c r="A274" s="74" t="s">
        <v>281</v>
      </c>
      <c r="B274" s="129" t="s">
        <v>283</v>
      </c>
      <c r="C274" s="62">
        <v>2086810</v>
      </c>
      <c r="D274" s="17">
        <v>2025565</v>
      </c>
      <c r="E274" s="99">
        <v>1658880</v>
      </c>
      <c r="F274" s="141">
        <v>1761144</v>
      </c>
      <c r="G274" s="141">
        <v>1937258.4</v>
      </c>
      <c r="H274" s="224"/>
      <c r="I274" s="23"/>
    </row>
    <row r="275" spans="1:9">
      <c r="A275" s="74" t="s">
        <v>277</v>
      </c>
      <c r="B275" s="129" t="s">
        <v>284</v>
      </c>
      <c r="C275" s="62">
        <v>345768</v>
      </c>
      <c r="D275" s="17">
        <v>163008</v>
      </c>
      <c r="E275" s="99">
        <v>50000</v>
      </c>
      <c r="F275" s="16">
        <v>0</v>
      </c>
      <c r="G275" s="16">
        <v>0</v>
      </c>
      <c r="H275" s="224"/>
      <c r="I275" s="23"/>
    </row>
    <row r="276" spans="1:9">
      <c r="A276" s="74" t="s">
        <v>277</v>
      </c>
      <c r="B276" s="73" t="s">
        <v>285</v>
      </c>
      <c r="C276" s="76">
        <v>21328</v>
      </c>
      <c r="D276" s="17">
        <v>9741</v>
      </c>
      <c r="E276" s="99">
        <v>0</v>
      </c>
      <c r="F276" s="16">
        <v>0</v>
      </c>
      <c r="G276" s="16">
        <v>0</v>
      </c>
      <c r="H276" s="224"/>
    </row>
    <row r="277" spans="1:9">
      <c r="A277" s="74" t="s">
        <v>277</v>
      </c>
      <c r="B277" s="73" t="s">
        <v>286</v>
      </c>
      <c r="C277" s="76">
        <v>73757</v>
      </c>
      <c r="D277" s="17">
        <v>0</v>
      </c>
      <c r="E277" s="99">
        <v>0</v>
      </c>
      <c r="F277" s="16">
        <v>0</v>
      </c>
      <c r="G277" s="16">
        <v>0</v>
      </c>
      <c r="H277" s="224"/>
      <c r="I277" s="95"/>
    </row>
    <row r="278" spans="1:9">
      <c r="A278" s="74">
        <v>10.4</v>
      </c>
      <c r="B278" s="73" t="s">
        <v>287</v>
      </c>
      <c r="C278" s="75">
        <v>233404</v>
      </c>
      <c r="D278" s="17">
        <v>0</v>
      </c>
      <c r="E278" s="99">
        <v>0</v>
      </c>
      <c r="F278" s="16">
        <v>0</v>
      </c>
      <c r="G278" s="16">
        <v>0</v>
      </c>
      <c r="H278" s="224"/>
      <c r="I278" s="95"/>
    </row>
    <row r="279" spans="1:9">
      <c r="A279" s="26" t="s">
        <v>288</v>
      </c>
      <c r="B279" s="52" t="s">
        <v>289</v>
      </c>
      <c r="C279" s="63">
        <f>SUM(C271:C278)</f>
        <v>6733150</v>
      </c>
      <c r="D279" s="64">
        <f>SUM(D271:D278)</f>
        <v>7003115</v>
      </c>
      <c r="E279" s="138">
        <f>SUM(E271:E278)</f>
        <v>7537094</v>
      </c>
      <c r="F279" s="138">
        <f t="shared" ref="F279:G279" si="27">SUM(F271:F278)</f>
        <v>7508792</v>
      </c>
      <c r="G279" s="138">
        <f t="shared" si="27"/>
        <v>7684906.4000000004</v>
      </c>
      <c r="H279" s="224"/>
      <c r="I279" s="95"/>
    </row>
    <row r="280" spans="1:9">
      <c r="A280" s="26"/>
      <c r="B280" s="52" t="s">
        <v>290</v>
      </c>
      <c r="C280" s="63">
        <f>C279+C270+C225+C211+C206+C194+C192+C177+C175</f>
        <v>62701236</v>
      </c>
      <c r="D280" s="64">
        <f>D279+D270+D225+D211+D206+D194+D192+D177+D175</f>
        <v>69977239</v>
      </c>
      <c r="E280" s="138">
        <f>E279+E270+E225+E211+E206+E194+E192+E177+E175</f>
        <v>99343083</v>
      </c>
      <c r="F280" s="138">
        <f>F279+F270+F225+F211+F206+F194+F192+F177+F175</f>
        <v>75643812</v>
      </c>
      <c r="G280" s="138">
        <f>G279+G270+G225+G211+G206+G194+G192+G177+G175</f>
        <v>68751164.900000006</v>
      </c>
      <c r="H280" s="224"/>
      <c r="I280" s="95"/>
    </row>
    <row r="281" spans="1:9">
      <c r="A281" s="77"/>
      <c r="B281" s="12" t="s">
        <v>291</v>
      </c>
      <c r="C281" s="78">
        <v>2434796</v>
      </c>
      <c r="D281" s="97">
        <v>2574770</v>
      </c>
      <c r="E281" s="97">
        <v>2732747</v>
      </c>
      <c r="F281" s="141">
        <v>2624480</v>
      </c>
      <c r="G281" s="147">
        <v>2512957</v>
      </c>
      <c r="I281" s="95"/>
    </row>
    <row r="282" spans="1:9">
      <c r="A282" s="77"/>
      <c r="B282" s="12" t="s">
        <v>292</v>
      </c>
      <c r="C282" s="78">
        <v>450284</v>
      </c>
      <c r="D282" s="97">
        <v>450282</v>
      </c>
      <c r="E282" s="97">
        <v>466407</v>
      </c>
      <c r="F282" s="141">
        <v>492076</v>
      </c>
      <c r="G282" s="147">
        <v>404153</v>
      </c>
      <c r="I282" s="95"/>
    </row>
    <row r="283" spans="1:9">
      <c r="A283" s="77"/>
      <c r="B283" s="12" t="s">
        <v>293</v>
      </c>
      <c r="C283" s="78">
        <v>78453</v>
      </c>
      <c r="D283" s="97">
        <v>0</v>
      </c>
      <c r="E283" s="97">
        <v>0</v>
      </c>
      <c r="F283" s="97">
        <v>0</v>
      </c>
      <c r="G283" s="97">
        <v>0</v>
      </c>
    </row>
    <row r="284" spans="1:9">
      <c r="A284" s="77"/>
      <c r="B284" s="12" t="s">
        <v>364</v>
      </c>
      <c r="C284" s="78">
        <v>0</v>
      </c>
      <c r="D284" s="99">
        <v>0</v>
      </c>
      <c r="E284" s="99">
        <v>30000</v>
      </c>
      <c r="F284" s="97">
        <v>0</v>
      </c>
      <c r="G284" s="97">
        <v>0</v>
      </c>
    </row>
    <row r="285" spans="1:9">
      <c r="A285" s="77"/>
      <c r="B285" s="12" t="s">
        <v>294</v>
      </c>
      <c r="C285" s="78">
        <v>9171653</v>
      </c>
      <c r="D285" s="99">
        <v>11487023</v>
      </c>
      <c r="E285" s="99">
        <v>476999</v>
      </c>
      <c r="F285" s="97">
        <v>0</v>
      </c>
      <c r="G285" s="97">
        <v>0</v>
      </c>
    </row>
    <row r="286" spans="1:9">
      <c r="A286" s="26"/>
      <c r="B286" s="19" t="s">
        <v>295</v>
      </c>
      <c r="C286" s="63">
        <f t="shared" ref="C286:D286" si="28">SUM(C281:C285)</f>
        <v>12135186</v>
      </c>
      <c r="D286" s="64">
        <f t="shared" si="28"/>
        <v>14512075</v>
      </c>
      <c r="E286" s="138">
        <f t="shared" ref="E286:G286" si="29">SUM(E281:E285)</f>
        <v>3706153</v>
      </c>
      <c r="F286" s="138">
        <f t="shared" si="29"/>
        <v>3116556</v>
      </c>
      <c r="G286" s="138">
        <f t="shared" si="29"/>
        <v>2917110</v>
      </c>
    </row>
    <row r="287" spans="1:9">
      <c r="A287" s="52"/>
      <c r="B287" s="19" t="s">
        <v>296</v>
      </c>
      <c r="C287" s="63">
        <f>C286+C279+C270+C225+C211+C206+C194+C192+C177+C175</f>
        <v>74836422</v>
      </c>
      <c r="D287" s="64">
        <f>D286+D279+D270+D225+D211+D206+D194+D192+D177+D175</f>
        <v>84489314</v>
      </c>
      <c r="E287" s="138">
        <f>E286+E279+E270+E225+E211+E206+E194+E192+E177+E175</f>
        <v>103049236</v>
      </c>
      <c r="F287" s="138">
        <f>F286+F279+F270+F225+F211+F206+F194+F192+F177+F175</f>
        <v>78760368</v>
      </c>
      <c r="G287" s="138">
        <f>G286+G279+G270+G225+G211+G206+G194+G192+G177+G175</f>
        <v>71668274.900000006</v>
      </c>
    </row>
    <row r="288" spans="1:9">
      <c r="A288" s="5"/>
      <c r="B288" s="5"/>
    </row>
    <row r="289" spans="1:20">
      <c r="A289" s="5"/>
      <c r="B289" s="5"/>
      <c r="C289" s="79">
        <v>0.45000000298023224</v>
      </c>
      <c r="D289" s="80">
        <f>D148-D287</f>
        <v>-0.46000000834465027</v>
      </c>
      <c r="E289" s="133">
        <f>E148-E287</f>
        <v>0</v>
      </c>
      <c r="F289" s="133">
        <f>F148-F287</f>
        <v>0</v>
      </c>
      <c r="G289" s="133">
        <f>G148-G287</f>
        <v>9.9999994039535522E-2</v>
      </c>
      <c r="H289" s="180"/>
    </row>
    <row r="290" spans="1:20" ht="15.75">
      <c r="A290" s="55"/>
      <c r="B290" s="200" t="s">
        <v>488</v>
      </c>
      <c r="C290" s="91"/>
    </row>
    <row r="291" spans="1:20">
      <c r="A291" s="55"/>
      <c r="B291" s="55"/>
      <c r="D291" s="23"/>
    </row>
    <row r="293" spans="1:20">
      <c r="A293" s="81"/>
      <c r="B293" s="41"/>
    </row>
    <row r="294" spans="1:20">
      <c r="A294" s="81"/>
      <c r="B294" s="41"/>
    </row>
    <row r="295" spans="1:20">
      <c r="A295" s="81"/>
      <c r="B295" s="41"/>
      <c r="F295" s="170"/>
      <c r="G295" s="170"/>
    </row>
    <row r="296" spans="1:20" ht="15.75">
      <c r="A296" s="247" t="s">
        <v>374</v>
      </c>
      <c r="B296" s="41"/>
      <c r="D296" s="23"/>
      <c r="F296" s="3"/>
      <c r="G296" s="3"/>
      <c r="I296" s="107"/>
      <c r="J296" s="107"/>
      <c r="K296" s="107"/>
      <c r="L296" s="107"/>
      <c r="M296" s="107"/>
      <c r="N296" s="107"/>
      <c r="O296" s="107"/>
      <c r="P296" s="107"/>
      <c r="Q296" s="107"/>
      <c r="R296" s="107"/>
      <c r="S296" s="107"/>
      <c r="T296" s="107"/>
    </row>
    <row r="297" spans="1:20" ht="15.75">
      <c r="A297" s="248" t="s">
        <v>371</v>
      </c>
      <c r="B297" s="41"/>
      <c r="D297" s="151"/>
      <c r="F297" s="3"/>
      <c r="G297" s="3"/>
      <c r="I297" s="107"/>
      <c r="J297" s="107"/>
      <c r="K297" s="107"/>
      <c r="L297" s="107"/>
      <c r="M297" s="107"/>
      <c r="N297" s="107"/>
      <c r="O297" s="107"/>
      <c r="P297" s="107"/>
      <c r="Q297" s="107"/>
      <c r="R297" s="107"/>
      <c r="S297" s="107"/>
      <c r="T297" s="107"/>
    </row>
    <row r="298" spans="1:20" ht="15.75">
      <c r="A298" s="248" t="s">
        <v>487</v>
      </c>
      <c r="B298" s="41"/>
      <c r="D298" s="23"/>
      <c r="F298" s="3"/>
      <c r="G298" s="3"/>
      <c r="I298" s="107"/>
      <c r="J298" s="107"/>
      <c r="K298" s="107"/>
      <c r="L298" s="107"/>
      <c r="M298" s="107"/>
      <c r="N298" s="107"/>
      <c r="O298" s="107"/>
      <c r="P298" s="107"/>
      <c r="Q298" s="107"/>
      <c r="R298" s="107"/>
      <c r="S298" s="107"/>
      <c r="T298" s="107"/>
    </row>
    <row r="299" spans="1:20">
      <c r="A299" s="81"/>
      <c r="B299" s="41"/>
      <c r="E299" s="125"/>
      <c r="G299" s="171"/>
      <c r="I299" s="107"/>
      <c r="J299" s="107"/>
      <c r="K299" s="107"/>
      <c r="L299" s="107"/>
      <c r="M299" s="107"/>
      <c r="N299" s="107"/>
      <c r="O299" s="107"/>
      <c r="P299" s="107"/>
      <c r="Q299" s="107"/>
      <c r="R299" s="107"/>
      <c r="S299" s="107"/>
      <c r="T299" s="107"/>
    </row>
    <row r="300" spans="1:20">
      <c r="A300" s="82"/>
      <c r="B300" s="6" t="s">
        <v>297</v>
      </c>
      <c r="G300" s="171"/>
      <c r="I300" s="107"/>
      <c r="J300" s="107"/>
      <c r="K300" s="107"/>
      <c r="L300" s="107"/>
      <c r="M300" s="107"/>
      <c r="N300" s="107"/>
      <c r="O300" s="107"/>
      <c r="P300" s="107"/>
      <c r="Q300" s="107"/>
      <c r="R300" s="107"/>
      <c r="S300" s="107"/>
      <c r="T300" s="107"/>
    </row>
    <row r="301" spans="1:20">
      <c r="A301" s="83" t="s">
        <v>1</v>
      </c>
      <c r="B301" s="84"/>
      <c r="C301" s="85" t="s">
        <v>3</v>
      </c>
      <c r="D301" s="86" t="s">
        <v>339</v>
      </c>
      <c r="E301" s="134" t="s">
        <v>4</v>
      </c>
      <c r="F301" s="134" t="s">
        <v>315</v>
      </c>
      <c r="G301" s="134" t="s">
        <v>316</v>
      </c>
      <c r="I301" s="107"/>
      <c r="J301" s="107"/>
      <c r="K301" s="107"/>
      <c r="L301" s="107"/>
      <c r="M301" s="107"/>
      <c r="N301" s="107"/>
      <c r="O301" s="107"/>
      <c r="P301" s="107"/>
      <c r="Q301" s="107"/>
      <c r="R301" s="107"/>
      <c r="S301" s="107"/>
      <c r="T301" s="107"/>
    </row>
    <row r="302" spans="1:20">
      <c r="A302" s="11" t="s">
        <v>298</v>
      </c>
      <c r="B302" s="73" t="s">
        <v>299</v>
      </c>
      <c r="C302" s="16">
        <v>0</v>
      </c>
      <c r="D302" s="87">
        <v>0</v>
      </c>
      <c r="E302" s="129">
        <v>0</v>
      </c>
      <c r="F302" s="129">
        <v>0</v>
      </c>
      <c r="G302" s="129">
        <v>0</v>
      </c>
      <c r="I302" s="107"/>
      <c r="J302" s="107"/>
      <c r="K302" s="107"/>
      <c r="L302" s="107"/>
      <c r="M302" s="107"/>
      <c r="N302" s="107"/>
      <c r="O302" s="107"/>
      <c r="P302" s="107"/>
      <c r="Q302" s="107"/>
      <c r="R302" s="107"/>
      <c r="S302" s="107"/>
      <c r="T302" s="107"/>
    </row>
    <row r="303" spans="1:20">
      <c r="A303" s="11" t="s">
        <v>300</v>
      </c>
      <c r="B303" s="73" t="s">
        <v>301</v>
      </c>
      <c r="C303" s="16">
        <v>0</v>
      </c>
      <c r="D303" s="87">
        <v>0</v>
      </c>
      <c r="E303" s="129">
        <v>0</v>
      </c>
      <c r="F303" s="129">
        <v>0</v>
      </c>
      <c r="G303" s="129">
        <v>0</v>
      </c>
      <c r="I303" s="107"/>
      <c r="J303" s="107"/>
      <c r="K303" s="107"/>
      <c r="L303" s="107"/>
      <c r="M303" s="107"/>
      <c r="N303" s="107"/>
      <c r="O303" s="107"/>
      <c r="P303" s="107"/>
      <c r="Q303" s="107"/>
      <c r="R303" s="107"/>
      <c r="S303" s="107"/>
      <c r="T303" s="107"/>
    </row>
    <row r="304" spans="1:20">
      <c r="A304" s="11" t="s">
        <v>302</v>
      </c>
      <c r="B304" s="73" t="s">
        <v>303</v>
      </c>
      <c r="C304" s="16">
        <v>0</v>
      </c>
      <c r="D304" s="87">
        <v>1000</v>
      </c>
      <c r="E304" s="129">
        <v>0</v>
      </c>
      <c r="F304" s="129">
        <v>0</v>
      </c>
      <c r="G304" s="129">
        <v>0</v>
      </c>
      <c r="I304" s="107"/>
      <c r="J304" s="107"/>
      <c r="K304" s="107"/>
      <c r="L304" s="107"/>
      <c r="M304" s="107"/>
      <c r="N304" s="107"/>
      <c r="O304" s="107"/>
      <c r="P304" s="107"/>
      <c r="Q304" s="107"/>
      <c r="R304" s="107"/>
      <c r="S304" s="107"/>
      <c r="T304" s="107"/>
    </row>
    <row r="305" spans="1:20">
      <c r="A305" s="11"/>
      <c r="B305" s="73" t="s">
        <v>304</v>
      </c>
      <c r="C305" s="16">
        <v>55668</v>
      </c>
      <c r="D305" s="87">
        <v>54371</v>
      </c>
      <c r="E305" s="129">
        <v>55085</v>
      </c>
      <c r="F305" s="129">
        <v>0</v>
      </c>
      <c r="G305" s="129">
        <v>0</v>
      </c>
      <c r="I305" s="107"/>
      <c r="J305" s="107"/>
      <c r="K305" s="107"/>
      <c r="L305" s="107"/>
      <c r="M305" s="107"/>
      <c r="N305" s="107"/>
      <c r="O305" s="107"/>
      <c r="P305" s="107"/>
      <c r="Q305" s="107"/>
      <c r="R305" s="107"/>
      <c r="S305" s="107"/>
      <c r="T305" s="107"/>
    </row>
    <row r="306" spans="1:20">
      <c r="A306" s="88"/>
      <c r="B306" s="89" t="s">
        <v>10</v>
      </c>
      <c r="C306" s="20">
        <f>SUM(C302:C305)</f>
        <v>55668</v>
      </c>
      <c r="D306" s="90">
        <f>SUM(D302:D305)</f>
        <v>55371</v>
      </c>
      <c r="E306" s="52">
        <f>SUM(E302:E305)</f>
        <v>55085</v>
      </c>
      <c r="F306" s="52">
        <f t="shared" ref="F306:G306" si="30">SUM(F302:F305)</f>
        <v>0</v>
      </c>
      <c r="G306" s="52">
        <f t="shared" si="30"/>
        <v>0</v>
      </c>
      <c r="I306" s="107"/>
      <c r="J306" s="107"/>
      <c r="K306" s="107"/>
      <c r="L306" s="107"/>
      <c r="M306" s="107"/>
      <c r="N306" s="107"/>
      <c r="O306" s="107"/>
      <c r="P306" s="107"/>
      <c r="Q306" s="107"/>
      <c r="R306" s="107"/>
      <c r="S306" s="107"/>
      <c r="T306" s="107"/>
    </row>
    <row r="307" spans="1:20">
      <c r="A307" s="82"/>
      <c r="B307" s="6" t="s">
        <v>305</v>
      </c>
      <c r="C307" s="91"/>
      <c r="D307" s="92"/>
      <c r="E307" s="135"/>
      <c r="F307" s="135"/>
      <c r="G307" s="135"/>
      <c r="I307" s="107"/>
      <c r="J307" s="107"/>
      <c r="K307" s="107"/>
      <c r="L307" s="107"/>
      <c r="M307" s="107"/>
      <c r="N307" s="107"/>
      <c r="O307" s="107"/>
      <c r="P307" s="107"/>
      <c r="Q307" s="107"/>
      <c r="R307" s="107"/>
      <c r="S307" s="107"/>
      <c r="T307" s="107"/>
    </row>
    <row r="308" spans="1:20">
      <c r="A308" s="44" t="s">
        <v>1</v>
      </c>
      <c r="B308" s="93" t="s">
        <v>2</v>
      </c>
      <c r="C308" s="85" t="s">
        <v>3</v>
      </c>
      <c r="D308" s="86" t="s">
        <v>339</v>
      </c>
      <c r="E308" s="134" t="s">
        <v>4</v>
      </c>
      <c r="F308" s="134" t="s">
        <v>315</v>
      </c>
      <c r="G308" s="134" t="s">
        <v>316</v>
      </c>
      <c r="I308" s="107"/>
      <c r="J308" s="107"/>
      <c r="K308" s="107"/>
      <c r="L308" s="107"/>
      <c r="M308" s="107"/>
      <c r="N308" s="107"/>
      <c r="O308" s="107"/>
      <c r="P308" s="107"/>
      <c r="Q308" s="107"/>
      <c r="R308" s="107"/>
      <c r="S308" s="107"/>
      <c r="T308" s="107"/>
    </row>
    <row r="309" spans="1:20">
      <c r="A309" s="22" t="s">
        <v>207</v>
      </c>
      <c r="B309" s="73" t="s">
        <v>306</v>
      </c>
      <c r="C309" s="16">
        <v>197</v>
      </c>
      <c r="D309" s="87">
        <v>0</v>
      </c>
      <c r="E309" s="129">
        <v>50551</v>
      </c>
      <c r="F309" s="129">
        <v>0</v>
      </c>
      <c r="G309" s="129">
        <v>0</v>
      </c>
    </row>
    <row r="310" spans="1:20">
      <c r="A310" s="29" t="s">
        <v>232</v>
      </c>
      <c r="B310" s="94" t="s">
        <v>307</v>
      </c>
      <c r="C310" s="16">
        <v>0</v>
      </c>
      <c r="D310" s="87">
        <v>0</v>
      </c>
      <c r="E310" s="129">
        <v>0</v>
      </c>
      <c r="F310" s="129">
        <v>0</v>
      </c>
      <c r="G310" s="129">
        <v>0</v>
      </c>
    </row>
    <row r="311" spans="1:20">
      <c r="A311" s="29" t="s">
        <v>275</v>
      </c>
      <c r="B311" s="94" t="s">
        <v>308</v>
      </c>
      <c r="C311" s="16">
        <v>0</v>
      </c>
      <c r="D311" s="87">
        <v>0</v>
      </c>
      <c r="E311" s="129">
        <v>0</v>
      </c>
      <c r="F311" s="129">
        <v>0</v>
      </c>
      <c r="G311" s="129">
        <v>0</v>
      </c>
    </row>
    <row r="312" spans="1:20">
      <c r="A312" s="29" t="s">
        <v>288</v>
      </c>
      <c r="B312" s="94" t="s">
        <v>309</v>
      </c>
      <c r="C312" s="16">
        <v>1100</v>
      </c>
      <c r="D312" s="87">
        <v>286</v>
      </c>
      <c r="E312" s="129">
        <v>4534</v>
      </c>
      <c r="F312" s="129">
        <v>0</v>
      </c>
      <c r="G312" s="129">
        <v>0</v>
      </c>
    </row>
    <row r="313" spans="1:20">
      <c r="A313" s="29"/>
      <c r="B313" s="73" t="s">
        <v>310</v>
      </c>
      <c r="C313" s="16">
        <v>54371</v>
      </c>
      <c r="D313" s="87">
        <v>55085</v>
      </c>
      <c r="E313" s="129"/>
      <c r="F313" s="129">
        <v>0</v>
      </c>
      <c r="G313" s="129">
        <v>0</v>
      </c>
    </row>
    <row r="314" spans="1:20">
      <c r="A314" s="88"/>
      <c r="B314" s="52" t="s">
        <v>311</v>
      </c>
      <c r="C314" s="20">
        <f>SUM(C309:C313)</f>
        <v>55668</v>
      </c>
      <c r="D314" s="90">
        <f>SUM(D309:D313)</f>
        <v>55371</v>
      </c>
      <c r="E314" s="52">
        <f>SUM(E309:E313)</f>
        <v>55085</v>
      </c>
      <c r="F314" s="52">
        <f t="shared" ref="F314:G314" si="31">SUM(F309:F313)</f>
        <v>0</v>
      </c>
      <c r="G314" s="52">
        <f t="shared" si="31"/>
        <v>0</v>
      </c>
    </row>
    <row r="317" spans="1:20" ht="15.75">
      <c r="B317" s="200" t="s">
        <v>488</v>
      </c>
    </row>
    <row r="318" spans="1:20" s="1" customFormat="1">
      <c r="A318" s="96"/>
      <c r="B318" s="92"/>
      <c r="C318" s="91"/>
      <c r="D318" s="96"/>
      <c r="E318" s="126"/>
      <c r="F318" s="154"/>
      <c r="G318" s="154"/>
      <c r="H318" s="148"/>
      <c r="I318" s="96"/>
      <c r="J318" s="96"/>
      <c r="K318" s="96"/>
      <c r="L318" s="96"/>
      <c r="M318" s="96"/>
    </row>
  </sheetData>
  <pageMargins left="0.70866141732283472" right="0.70866141732283472" top="0.74803149606299213" bottom="0.74803149606299213" header="0.31496062992125984" footer="0.31496062992125984"/>
  <pageSetup paperSize="9" scale="74" fitToWidth="0" orientation="landscape" r:id="rId1"/>
  <rowBreaks count="2" manualBreakCount="2">
    <brk id="153" max="16383" man="1"/>
    <brk id="272" max="8" man="1"/>
  </rowBreaks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B1C50-30ED-46BF-9A94-E7C92D9587F8}">
  <dimension ref="A1:E55"/>
  <sheetViews>
    <sheetView topLeftCell="A31" workbookViewId="0">
      <selection activeCell="A55" sqref="A55"/>
    </sheetView>
  </sheetViews>
  <sheetFormatPr defaultRowHeight="15"/>
  <cols>
    <col min="1" max="1" width="65.7109375" style="96" bestFit="1" customWidth="1"/>
    <col min="2" max="2" width="11.42578125" style="96" bestFit="1" customWidth="1"/>
    <col min="3" max="3" width="13.42578125" style="151" bestFit="1" customWidth="1"/>
    <col min="4" max="4" width="9.140625" style="96"/>
    <col min="5" max="5" width="11.28515625" style="96" bestFit="1" customWidth="1"/>
    <col min="6" max="16384" width="9.140625" style="96"/>
  </cols>
  <sheetData>
    <row r="1" spans="1:3" ht="15.75">
      <c r="A1" s="247" t="s">
        <v>471</v>
      </c>
      <c r="B1" s="200"/>
      <c r="C1" s="201"/>
    </row>
    <row r="2" spans="1:3" ht="15.75">
      <c r="A2" s="248" t="s">
        <v>371</v>
      </c>
      <c r="B2" s="200"/>
      <c r="C2" s="202"/>
    </row>
    <row r="3" spans="1:3" ht="15.75">
      <c r="A3" s="248" t="s">
        <v>487</v>
      </c>
      <c r="B3" s="200"/>
      <c r="C3" s="203"/>
    </row>
    <row r="4" spans="1:3" ht="15.75">
      <c r="B4" s="200"/>
      <c r="C4" s="203"/>
    </row>
    <row r="6" spans="1:3" ht="31.5">
      <c r="A6" s="204" t="s">
        <v>472</v>
      </c>
    </row>
    <row r="7" spans="1:3" ht="21">
      <c r="A7" s="238" t="s">
        <v>470</v>
      </c>
      <c r="B7" s="238" t="s">
        <v>469</v>
      </c>
      <c r="C7" s="208" t="s">
        <v>468</v>
      </c>
    </row>
    <row r="8" spans="1:3">
      <c r="A8" s="239"/>
      <c r="B8" s="239"/>
      <c r="C8" s="209" t="s">
        <v>467</v>
      </c>
    </row>
    <row r="9" spans="1:3">
      <c r="A9" s="199"/>
      <c r="B9" s="197" t="s">
        <v>406</v>
      </c>
      <c r="C9" s="210"/>
    </row>
    <row r="10" spans="1:3">
      <c r="A10" s="205" t="s">
        <v>473</v>
      </c>
      <c r="B10" s="197"/>
      <c r="C10" s="210">
        <f>C17+C11</f>
        <v>103049236</v>
      </c>
    </row>
    <row r="11" spans="1:3">
      <c r="A11" s="205" t="s">
        <v>474</v>
      </c>
      <c r="B11" s="197"/>
      <c r="C11" s="210">
        <v>3706153</v>
      </c>
    </row>
    <row r="12" spans="1:3">
      <c r="A12" s="206" t="s">
        <v>475</v>
      </c>
      <c r="B12" s="197"/>
      <c r="C12" s="223">
        <v>3199154</v>
      </c>
    </row>
    <row r="13" spans="1:3">
      <c r="A13" s="206" t="s">
        <v>407</v>
      </c>
      <c r="B13" s="197"/>
      <c r="C13" s="223">
        <v>30000</v>
      </c>
    </row>
    <row r="14" spans="1:3">
      <c r="A14" s="207" t="s">
        <v>476</v>
      </c>
      <c r="B14" s="197"/>
      <c r="C14" s="223">
        <v>476999</v>
      </c>
    </row>
    <row r="15" spans="1:3">
      <c r="A15" s="199"/>
      <c r="B15" s="197"/>
      <c r="C15" s="210"/>
    </row>
    <row r="16" spans="1:3">
      <c r="A16" s="198" t="s">
        <v>410</v>
      </c>
      <c r="B16" s="216" t="s">
        <v>409</v>
      </c>
      <c r="C16" s="217" t="s">
        <v>408</v>
      </c>
    </row>
    <row r="17" spans="1:5" ht="20.100000000000001" customHeight="1">
      <c r="A17" s="215" t="s">
        <v>466</v>
      </c>
      <c r="B17" s="220"/>
      <c r="C17" s="221">
        <v>99343083</v>
      </c>
    </row>
    <row r="18" spans="1:5">
      <c r="A18" s="211" t="s">
        <v>465</v>
      </c>
      <c r="B18" s="218" t="s">
        <v>175</v>
      </c>
      <c r="C18" s="219">
        <v>15025778</v>
      </c>
    </row>
    <row r="19" spans="1:5">
      <c r="A19" s="211" t="s">
        <v>464</v>
      </c>
      <c r="B19" s="211" t="s">
        <v>179</v>
      </c>
      <c r="C19" s="212">
        <v>1747373</v>
      </c>
    </row>
    <row r="20" spans="1:5">
      <c r="A20" s="211" t="s">
        <v>463</v>
      </c>
      <c r="B20" s="211" t="s">
        <v>192</v>
      </c>
      <c r="C20" s="212">
        <v>10464199</v>
      </c>
    </row>
    <row r="21" spans="1:5">
      <c r="A21" s="211" t="s">
        <v>462</v>
      </c>
      <c r="B21" s="211" t="s">
        <v>196</v>
      </c>
      <c r="C21" s="212">
        <v>173554</v>
      </c>
    </row>
    <row r="22" spans="1:5">
      <c r="A22" s="211" t="s">
        <v>461</v>
      </c>
      <c r="B22" s="211" t="s">
        <v>207</v>
      </c>
      <c r="C22" s="212">
        <v>7679715</v>
      </c>
    </row>
    <row r="23" spans="1:5">
      <c r="A23" s="211" t="s">
        <v>460</v>
      </c>
      <c r="B23" s="211" t="s">
        <v>213</v>
      </c>
      <c r="C23" s="212">
        <v>647374</v>
      </c>
    </row>
    <row r="24" spans="1:5">
      <c r="A24" s="211" t="s">
        <v>459</v>
      </c>
      <c r="B24" s="211" t="s">
        <v>232</v>
      </c>
      <c r="C24" s="212">
        <v>4370892</v>
      </c>
    </row>
    <row r="25" spans="1:5">
      <c r="A25" s="211" t="s">
        <v>308</v>
      </c>
      <c r="B25" s="211" t="s">
        <v>275</v>
      </c>
      <c r="C25" s="212">
        <v>51697104</v>
      </c>
    </row>
    <row r="26" spans="1:5">
      <c r="A26" s="211" t="s">
        <v>309</v>
      </c>
      <c r="B26" s="211" t="s">
        <v>288</v>
      </c>
      <c r="C26" s="212">
        <v>7537094</v>
      </c>
    </row>
    <row r="27" spans="1:5" ht="20.100000000000001" customHeight="1">
      <c r="A27" s="240" t="s">
        <v>458</v>
      </c>
      <c r="B27" s="241"/>
      <c r="C27" s="242"/>
    </row>
    <row r="28" spans="1:5">
      <c r="A28" s="213" t="s">
        <v>312</v>
      </c>
      <c r="B28" s="213" t="s">
        <v>457</v>
      </c>
      <c r="C28" s="214">
        <v>38703773</v>
      </c>
      <c r="E28" s="222"/>
    </row>
    <row r="29" spans="1:5">
      <c r="A29" s="211" t="s">
        <v>456</v>
      </c>
      <c r="B29" s="211" t="s">
        <v>455</v>
      </c>
      <c r="C29" s="212">
        <v>29397550</v>
      </c>
    </row>
    <row r="30" spans="1:5">
      <c r="A30" s="211" t="s">
        <v>454</v>
      </c>
      <c r="B30" s="211" t="s">
        <v>453</v>
      </c>
      <c r="C30" s="212">
        <v>9306223</v>
      </c>
    </row>
    <row r="31" spans="1:5">
      <c r="A31" s="213" t="s">
        <v>385</v>
      </c>
      <c r="B31" s="213" t="s">
        <v>452</v>
      </c>
      <c r="C31" s="214">
        <v>17553970</v>
      </c>
    </row>
    <row r="32" spans="1:5">
      <c r="A32" s="211" t="s">
        <v>451</v>
      </c>
      <c r="B32" s="211" t="s">
        <v>450</v>
      </c>
      <c r="C32" s="212">
        <v>305759</v>
      </c>
    </row>
    <row r="33" spans="1:3">
      <c r="A33" s="211" t="s">
        <v>449</v>
      </c>
      <c r="B33" s="211" t="s">
        <v>448</v>
      </c>
      <c r="C33" s="212">
        <v>13086756</v>
      </c>
    </row>
    <row r="34" spans="1:3" ht="24.75">
      <c r="A34" s="211" t="s">
        <v>447</v>
      </c>
      <c r="B34" s="211" t="s">
        <v>446</v>
      </c>
      <c r="C34" s="212">
        <v>3976111</v>
      </c>
    </row>
    <row r="35" spans="1:3">
      <c r="A35" s="211" t="s">
        <v>445</v>
      </c>
      <c r="B35" s="211" t="s">
        <v>444</v>
      </c>
      <c r="C35" s="212">
        <v>12552</v>
      </c>
    </row>
    <row r="36" spans="1:3">
      <c r="A36" s="211" t="s">
        <v>443</v>
      </c>
      <c r="B36" s="211" t="s">
        <v>442</v>
      </c>
      <c r="C36" s="212">
        <v>172792</v>
      </c>
    </row>
    <row r="37" spans="1:3">
      <c r="A37" s="213" t="s">
        <v>441</v>
      </c>
      <c r="B37" s="213" t="s">
        <v>440</v>
      </c>
      <c r="C37" s="214">
        <v>1419192</v>
      </c>
    </row>
    <row r="38" spans="1:3">
      <c r="A38" s="211" t="s">
        <v>439</v>
      </c>
      <c r="B38" s="211" t="s">
        <v>438</v>
      </c>
      <c r="C38" s="212">
        <v>1419192</v>
      </c>
    </row>
    <row r="39" spans="1:3">
      <c r="A39" s="213" t="s">
        <v>437</v>
      </c>
      <c r="B39" s="213" t="s">
        <v>436</v>
      </c>
      <c r="C39" s="214">
        <v>1474261</v>
      </c>
    </row>
    <row r="40" spans="1:3">
      <c r="A40" s="211" t="s">
        <v>435</v>
      </c>
      <c r="B40" s="211" t="s">
        <v>434</v>
      </c>
      <c r="C40" s="212">
        <v>130000</v>
      </c>
    </row>
    <row r="41" spans="1:3">
      <c r="A41" s="211" t="s">
        <v>433</v>
      </c>
      <c r="B41" s="211" t="s">
        <v>432</v>
      </c>
      <c r="C41" s="212">
        <v>1344261</v>
      </c>
    </row>
    <row r="42" spans="1:3">
      <c r="A42" s="213" t="s">
        <v>397</v>
      </c>
      <c r="B42" s="213" t="s">
        <v>431</v>
      </c>
      <c r="C42" s="214">
        <v>27916185</v>
      </c>
    </row>
    <row r="43" spans="1:3">
      <c r="A43" s="211" t="s">
        <v>430</v>
      </c>
      <c r="B43" s="211" t="s">
        <v>429</v>
      </c>
      <c r="C43" s="212">
        <v>29195</v>
      </c>
    </row>
    <row r="44" spans="1:3">
      <c r="A44" s="211" t="s">
        <v>428</v>
      </c>
      <c r="B44" s="211" t="s">
        <v>427</v>
      </c>
      <c r="C44" s="212">
        <v>27886990</v>
      </c>
    </row>
    <row r="45" spans="1:3">
      <c r="A45" s="213" t="s">
        <v>426</v>
      </c>
      <c r="B45" s="213" t="s">
        <v>425</v>
      </c>
      <c r="C45" s="214">
        <v>3769006</v>
      </c>
    </row>
    <row r="46" spans="1:3">
      <c r="A46" s="211" t="s">
        <v>424</v>
      </c>
      <c r="B46" s="211" t="s">
        <v>423</v>
      </c>
      <c r="C46" s="212">
        <v>2800745</v>
      </c>
    </row>
    <row r="47" spans="1:3">
      <c r="A47" s="211" t="s">
        <v>422</v>
      </c>
      <c r="B47" s="211" t="s">
        <v>421</v>
      </c>
      <c r="C47" s="212">
        <v>59053</v>
      </c>
    </row>
    <row r="48" spans="1:3">
      <c r="A48" s="211" t="s">
        <v>420</v>
      </c>
      <c r="B48" s="211" t="s">
        <v>419</v>
      </c>
      <c r="C48" s="212">
        <v>907708</v>
      </c>
    </row>
    <row r="49" spans="1:3" ht="24.75">
      <c r="A49" s="211" t="s">
        <v>418</v>
      </c>
      <c r="B49" s="211" t="s">
        <v>417</v>
      </c>
      <c r="C49" s="212">
        <v>1500</v>
      </c>
    </row>
    <row r="50" spans="1:3" ht="24.75">
      <c r="A50" s="213" t="s">
        <v>416</v>
      </c>
      <c r="B50" s="213" t="s">
        <v>415</v>
      </c>
      <c r="C50" s="214">
        <v>8506696</v>
      </c>
    </row>
    <row r="51" spans="1:3">
      <c r="A51" s="211" t="s">
        <v>414</v>
      </c>
      <c r="B51" s="211" t="s">
        <v>413</v>
      </c>
      <c r="C51" s="212">
        <v>8499456</v>
      </c>
    </row>
    <row r="52" spans="1:3">
      <c r="A52" s="211" t="s">
        <v>412</v>
      </c>
      <c r="B52" s="211" t="s">
        <v>411</v>
      </c>
      <c r="C52" s="212">
        <v>7240</v>
      </c>
    </row>
    <row r="55" spans="1:3" ht="15.75">
      <c r="A55" s="200" t="s">
        <v>488</v>
      </c>
    </row>
  </sheetData>
  <mergeCells count="3">
    <mergeCell ref="A7:A8"/>
    <mergeCell ref="B7:B8"/>
    <mergeCell ref="A27:C27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55FAA-BD83-4AE2-B6BC-981270C0936F}">
  <dimension ref="A1:C27"/>
  <sheetViews>
    <sheetView workbookViewId="0">
      <selection sqref="A1:A3"/>
    </sheetView>
  </sheetViews>
  <sheetFormatPr defaultRowHeight="15"/>
  <cols>
    <col min="1" max="1" width="65.7109375" style="96" bestFit="1" customWidth="1"/>
    <col min="2" max="3" width="11.42578125" style="96" bestFit="1" customWidth="1"/>
    <col min="4" max="16384" width="9.140625" style="96"/>
  </cols>
  <sheetData>
    <row r="1" spans="1:3" ht="20.100000000000001" customHeight="1">
      <c r="A1" s="247" t="s">
        <v>471</v>
      </c>
      <c r="B1" s="200"/>
      <c r="C1" s="170"/>
    </row>
    <row r="2" spans="1:3" ht="15.75">
      <c r="A2" s="248" t="s">
        <v>371</v>
      </c>
      <c r="B2" s="200"/>
      <c r="C2" s="3"/>
    </row>
    <row r="3" spans="1:3" ht="15.75">
      <c r="A3" s="248" t="s">
        <v>487</v>
      </c>
      <c r="B3" s="200"/>
      <c r="C3" s="234"/>
    </row>
    <row r="4" spans="1:3" ht="15.75">
      <c r="A4" s="233"/>
      <c r="B4" s="200"/>
      <c r="C4" s="234"/>
    </row>
    <row r="5" spans="1:3" ht="15.75">
      <c r="A5" s="233"/>
      <c r="B5" s="200"/>
      <c r="C5" s="234"/>
    </row>
    <row r="6" spans="1:3" ht="15.75">
      <c r="A6" s="233"/>
      <c r="B6" s="200"/>
      <c r="C6" s="234"/>
    </row>
    <row r="7" spans="1:3" ht="31.5">
      <c r="A7" s="235" t="s">
        <v>486</v>
      </c>
      <c r="B7" s="236"/>
      <c r="C7" s="236"/>
    </row>
    <row r="9" spans="1:3" ht="21">
      <c r="A9" s="243" t="s">
        <v>470</v>
      </c>
      <c r="B9" s="243" t="s">
        <v>469</v>
      </c>
      <c r="C9" s="237" t="s">
        <v>468</v>
      </c>
    </row>
    <row r="10" spans="1:3">
      <c r="A10" s="244"/>
      <c r="B10" s="244"/>
      <c r="C10" s="232" t="s">
        <v>467</v>
      </c>
    </row>
    <row r="11" spans="1:3">
      <c r="A11" s="232" t="s">
        <v>485</v>
      </c>
      <c r="B11" s="227" t="s">
        <v>406</v>
      </c>
      <c r="C11" s="231">
        <v>55085</v>
      </c>
    </row>
    <row r="12" spans="1:3">
      <c r="A12" s="230" t="s">
        <v>410</v>
      </c>
      <c r="B12" s="230" t="s">
        <v>409</v>
      </c>
      <c r="C12" s="230" t="s">
        <v>408</v>
      </c>
    </row>
    <row r="13" spans="1:3">
      <c r="A13" s="229" t="s">
        <v>385</v>
      </c>
      <c r="B13" s="229" t="s">
        <v>452</v>
      </c>
      <c r="C13" s="228">
        <v>9785</v>
      </c>
    </row>
    <row r="14" spans="1:3">
      <c r="A14" s="226" t="s">
        <v>449</v>
      </c>
      <c r="B14" s="226" t="s">
        <v>448</v>
      </c>
      <c r="C14" s="225">
        <v>9321</v>
      </c>
    </row>
    <row r="15" spans="1:3" ht="23.25">
      <c r="A15" s="226" t="s">
        <v>447</v>
      </c>
      <c r="B15" s="226" t="s">
        <v>446</v>
      </c>
      <c r="C15" s="225">
        <v>464</v>
      </c>
    </row>
    <row r="16" spans="1:3">
      <c r="A16" s="229" t="s">
        <v>397</v>
      </c>
      <c r="B16" s="229" t="s">
        <v>431</v>
      </c>
      <c r="C16" s="228">
        <v>45300</v>
      </c>
    </row>
    <row r="17" spans="1:3">
      <c r="A17" s="226" t="s">
        <v>428</v>
      </c>
      <c r="B17" s="226" t="s">
        <v>427</v>
      </c>
      <c r="C17" s="225">
        <v>45300</v>
      </c>
    </row>
    <row r="19" spans="1:3">
      <c r="A19" s="232" t="s">
        <v>484</v>
      </c>
      <c r="B19" s="227" t="s">
        <v>406</v>
      </c>
      <c r="C19" s="231">
        <v>-55085</v>
      </c>
    </row>
    <row r="21" spans="1:3">
      <c r="A21" s="232" t="s">
        <v>483</v>
      </c>
      <c r="B21" s="227" t="s">
        <v>406</v>
      </c>
      <c r="C21" s="231">
        <v>55085</v>
      </c>
    </row>
    <row r="22" spans="1:3">
      <c r="A22" s="230" t="s">
        <v>410</v>
      </c>
      <c r="B22" s="230" t="s">
        <v>409</v>
      </c>
      <c r="C22" s="230" t="s">
        <v>408</v>
      </c>
    </row>
    <row r="23" spans="1:3">
      <c r="A23" s="229" t="s">
        <v>482</v>
      </c>
      <c r="B23" s="229" t="s">
        <v>481</v>
      </c>
      <c r="C23" s="228">
        <v>55085</v>
      </c>
    </row>
    <row r="24" spans="1:3" ht="23.25">
      <c r="A24" s="226" t="s">
        <v>480</v>
      </c>
      <c r="B24" s="226" t="s">
        <v>479</v>
      </c>
      <c r="C24" s="225">
        <v>55085</v>
      </c>
    </row>
    <row r="25" spans="1:3">
      <c r="A25" s="245" t="s">
        <v>406</v>
      </c>
      <c r="B25" s="245"/>
      <c r="C25" s="245"/>
    </row>
    <row r="27" spans="1:3" ht="15.75">
      <c r="A27" s="200" t="s">
        <v>488</v>
      </c>
    </row>
  </sheetData>
  <mergeCells count="3">
    <mergeCell ref="A9:A10"/>
    <mergeCell ref="B9:B10"/>
    <mergeCell ref="A25:C25"/>
  </mergeCells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56BC4-0C07-447F-81E7-F7F66A676CC0}">
  <dimension ref="A1:J25"/>
  <sheetViews>
    <sheetView tabSelected="1" workbookViewId="0">
      <selection activeCell="A6" sqref="A6:E6"/>
    </sheetView>
  </sheetViews>
  <sheetFormatPr defaultRowHeight="15"/>
  <cols>
    <col min="1" max="1" width="10.7109375" style="184" customWidth="1"/>
    <col min="2" max="2" width="29.5703125" style="184" customWidth="1"/>
    <col min="3" max="7" width="13.5703125" style="184" customWidth="1"/>
    <col min="8" max="8" width="13.85546875" style="184" customWidth="1"/>
    <col min="9" max="9" width="17.28515625" style="184" hidden="1" customWidth="1"/>
    <col min="10" max="10" width="13.28515625" style="184" hidden="1" customWidth="1"/>
    <col min="11" max="22" width="9.140625" style="184"/>
    <col min="23" max="24" width="0" style="184" hidden="1" customWidth="1"/>
    <col min="25" max="16384" width="9.140625" style="184"/>
  </cols>
  <sheetData>
    <row r="1" spans="1:5" ht="15.75">
      <c r="A1" s="247" t="s">
        <v>477</v>
      </c>
      <c r="D1" s="200"/>
      <c r="E1" s="201"/>
    </row>
    <row r="2" spans="1:5" ht="15.75">
      <c r="A2" s="248" t="s">
        <v>371</v>
      </c>
      <c r="D2" s="200"/>
      <c r="E2" s="202"/>
    </row>
    <row r="3" spans="1:5" ht="15.75">
      <c r="A3" s="248" t="s">
        <v>487</v>
      </c>
      <c r="D3" s="200"/>
      <c r="E3" s="203"/>
    </row>
    <row r="4" spans="1:5" ht="15.75">
      <c r="D4" s="200"/>
      <c r="E4" s="203"/>
    </row>
    <row r="6" spans="1:5" ht="39" customHeight="1">
      <c r="A6" s="246" t="s">
        <v>375</v>
      </c>
      <c r="B6" s="246"/>
      <c r="C6" s="246"/>
      <c r="D6" s="246"/>
      <c r="E6" s="246"/>
    </row>
    <row r="8" spans="1:5" ht="22.5" customHeight="1">
      <c r="A8" s="185" t="s">
        <v>376</v>
      </c>
      <c r="B8" s="185" t="s">
        <v>377</v>
      </c>
      <c r="C8" s="185" t="s">
        <v>378</v>
      </c>
      <c r="D8" s="185" t="s">
        <v>379</v>
      </c>
      <c r="E8" s="185" t="s">
        <v>380</v>
      </c>
    </row>
    <row r="9" spans="1:5">
      <c r="A9" s="186" t="s">
        <v>381</v>
      </c>
      <c r="B9" s="186" t="s">
        <v>382</v>
      </c>
      <c r="C9" s="187">
        <v>782577</v>
      </c>
      <c r="D9" s="187">
        <v>654107</v>
      </c>
      <c r="E9" s="187">
        <v>654107</v>
      </c>
    </row>
    <row r="10" spans="1:5">
      <c r="A10" s="188" t="s">
        <v>383</v>
      </c>
      <c r="B10" s="189" t="s">
        <v>312</v>
      </c>
      <c r="C10" s="190">
        <v>0</v>
      </c>
      <c r="D10" s="190">
        <v>0</v>
      </c>
      <c r="E10" s="190">
        <v>0</v>
      </c>
    </row>
    <row r="11" spans="1:5">
      <c r="A11" s="188" t="s">
        <v>384</v>
      </c>
      <c r="B11" s="191" t="s">
        <v>385</v>
      </c>
      <c r="C11" s="192">
        <v>20</v>
      </c>
      <c r="D11" s="192">
        <v>20</v>
      </c>
      <c r="E11" s="192">
        <v>20</v>
      </c>
    </row>
    <row r="12" spans="1:5">
      <c r="A12" s="193" t="s">
        <v>386</v>
      </c>
      <c r="B12" s="194" t="s">
        <v>387</v>
      </c>
      <c r="C12" s="192">
        <v>0</v>
      </c>
      <c r="D12" s="190">
        <v>0</v>
      </c>
      <c r="E12" s="190">
        <v>0</v>
      </c>
    </row>
    <row r="13" spans="1:5">
      <c r="A13" s="193" t="s">
        <v>388</v>
      </c>
      <c r="B13" s="194" t="s">
        <v>389</v>
      </c>
      <c r="C13" s="192">
        <v>0</v>
      </c>
      <c r="D13" s="190">
        <v>0</v>
      </c>
      <c r="E13" s="190">
        <v>0</v>
      </c>
    </row>
    <row r="14" spans="1:5">
      <c r="A14" s="193" t="s">
        <v>390</v>
      </c>
      <c r="B14" s="194" t="s">
        <v>391</v>
      </c>
      <c r="C14" s="192">
        <v>0</v>
      </c>
      <c r="D14" s="190">
        <v>0</v>
      </c>
      <c r="E14" s="190">
        <v>0</v>
      </c>
    </row>
    <row r="15" spans="1:5" ht="25.5" customHeight="1">
      <c r="A15" s="193" t="s">
        <v>392</v>
      </c>
      <c r="B15" s="194" t="s">
        <v>393</v>
      </c>
      <c r="C15" s="192">
        <v>0</v>
      </c>
      <c r="D15" s="190">
        <v>0</v>
      </c>
      <c r="E15" s="190">
        <v>0</v>
      </c>
    </row>
    <row r="16" spans="1:5" ht="25.5" customHeight="1">
      <c r="A16" s="193" t="s">
        <v>394</v>
      </c>
      <c r="B16" s="194" t="s">
        <v>395</v>
      </c>
      <c r="C16" s="192">
        <v>0</v>
      </c>
      <c r="D16" s="190">
        <v>0</v>
      </c>
      <c r="E16" s="190">
        <v>0</v>
      </c>
    </row>
    <row r="17" spans="1:5">
      <c r="A17" s="188" t="s">
        <v>396</v>
      </c>
      <c r="B17" s="191" t="s">
        <v>397</v>
      </c>
      <c r="C17" s="192">
        <v>782557</v>
      </c>
      <c r="D17" s="192">
        <v>654087</v>
      </c>
      <c r="E17" s="192">
        <v>654087</v>
      </c>
    </row>
    <row r="18" spans="1:5">
      <c r="A18" s="193" t="s">
        <v>398</v>
      </c>
      <c r="B18" s="194" t="s">
        <v>387</v>
      </c>
      <c r="C18" s="192">
        <v>0</v>
      </c>
      <c r="D18" s="190">
        <v>0</v>
      </c>
      <c r="E18" s="190">
        <v>0</v>
      </c>
    </row>
    <row r="19" spans="1:5">
      <c r="A19" s="193" t="s">
        <v>399</v>
      </c>
      <c r="B19" s="194" t="s">
        <v>389</v>
      </c>
      <c r="C19" s="192">
        <v>47802</v>
      </c>
      <c r="D19" s="190">
        <v>0</v>
      </c>
      <c r="E19" s="190">
        <v>0</v>
      </c>
    </row>
    <row r="20" spans="1:5">
      <c r="A20" s="193" t="s">
        <v>400</v>
      </c>
      <c r="B20" s="194" t="s">
        <v>391</v>
      </c>
      <c r="C20" s="192">
        <v>0</v>
      </c>
      <c r="D20" s="190">
        <v>0</v>
      </c>
      <c r="E20" s="190">
        <v>0</v>
      </c>
    </row>
    <row r="21" spans="1:5" ht="25.5" customHeight="1">
      <c r="A21" s="193" t="s">
        <v>401</v>
      </c>
      <c r="B21" s="194" t="s">
        <v>393</v>
      </c>
      <c r="C21" s="192">
        <v>0</v>
      </c>
      <c r="D21" s="190">
        <v>0</v>
      </c>
      <c r="E21" s="190">
        <v>0</v>
      </c>
    </row>
    <row r="22" spans="1:5" ht="25.5" customHeight="1">
      <c r="A22" s="193" t="s">
        <v>402</v>
      </c>
      <c r="B22" s="194" t="s">
        <v>403</v>
      </c>
      <c r="C22" s="192">
        <v>734755</v>
      </c>
      <c r="D22" s="192">
        <v>654087</v>
      </c>
      <c r="E22" s="192">
        <v>654087</v>
      </c>
    </row>
    <row r="25" spans="1:5" ht="15.75">
      <c r="A25" s="200" t="s">
        <v>488</v>
      </c>
    </row>
  </sheetData>
  <mergeCells count="1">
    <mergeCell ref="A6:E6"/>
  </mergeCells>
  <printOptions horizontalCentered="1"/>
  <pageMargins left="0.23622047244093999" right="0.23622047244093999" top="0.39370078740157" bottom="0.59055118110236005" header="0.31496062992126" footer="0.31496062992126"/>
  <pageSetup paperSize="9" scale="71" orientation="portrait" r:id="rId1"/>
  <headerFooter>
    <oddFooter>&amp;L&amp;"Times New Roman"&amp;10&amp;Kc0c0c0Ķekavas novads &amp;R&amp;"Times New Roman"&amp;10&amp;Kc0c0c02024, IV ceturksnis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ienemumi-izdevumi</vt:lpstr>
      <vt:lpstr>Kopsavilk pēc funkc.kat.un EKK</vt:lpstr>
      <vt:lpstr>Kopsavilkums ziedojumi pa EKK</vt:lpstr>
      <vt:lpstr>Dotāc_Autoc_indik_plans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Anda Pūriņa</dc:creator>
  <cp:lastModifiedBy>Vija Milbrete</cp:lastModifiedBy>
  <dcterms:created xsi:type="dcterms:W3CDTF">2024-09-06T06:40:30Z</dcterms:created>
  <dcterms:modified xsi:type="dcterms:W3CDTF">2025-02-05T14:46:58Z</dcterms:modified>
</cp:coreProperties>
</file>