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vija.milbrete\Desktop\25_21.11.2024\lemumi\"/>
    </mc:Choice>
  </mc:AlternateContent>
  <xr:revisionPtr revIDLastSave="0" documentId="8_{32778F91-14A7-40F0-B275-0E1C5DD60A6C}" xr6:coauthVersionLast="47" xr6:coauthVersionMax="47" xr10:uidLastSave="{00000000-0000-0000-0000-000000000000}"/>
  <bookViews>
    <workbookView xWindow="-103" yWindow="-103" windowWidth="16663" windowHeight="8863" activeTab="1" xr2:uid="{A7B2DCA4-31EF-4EB7-8C70-5070DBB1BE97}"/>
  </bookViews>
  <sheets>
    <sheet name="ienemumi-izdevumi " sheetId="1" r:id="rId1"/>
    <sheet name="Kopsavilk pēc funkc.kat.un EKK" sheetId="3" r:id="rId2"/>
  </sheets>
  <definedNames>
    <definedName name="__xlnm.Print_Area_1">#REF!</definedName>
    <definedName name="__xlnm.Print_Titles_1">#REF!</definedName>
    <definedName name="_xlnm._FilterDatabase" localSheetId="0" hidden="1">'ienemumi-izdevumi '!$A$65:$M$167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2" i="1" l="1"/>
  <c r="E162" i="1"/>
  <c r="E53" i="3"/>
  <c r="C52" i="3"/>
  <c r="E52" i="3" s="1"/>
  <c r="D19" i="3"/>
  <c r="C19" i="3"/>
  <c r="D14" i="3"/>
  <c r="C14" i="3"/>
  <c r="E17" i="3"/>
  <c r="E15" i="3"/>
  <c r="E24" i="3"/>
  <c r="E19" i="3" s="1"/>
  <c r="C13" i="3" l="1"/>
  <c r="D13" i="3"/>
  <c r="E14" i="3"/>
  <c r="E13" i="3" s="1"/>
  <c r="E212" i="1" l="1"/>
  <c r="K275" i="1"/>
  <c r="H275" i="1"/>
  <c r="H118" i="1" l="1"/>
  <c r="K118" i="1"/>
  <c r="H119" i="1"/>
  <c r="K119" i="1"/>
  <c r="H120" i="1"/>
  <c r="K120" i="1"/>
  <c r="K104" i="1"/>
  <c r="H104" i="1"/>
  <c r="K224" i="1"/>
  <c r="H224" i="1"/>
  <c r="K161" i="1"/>
  <c r="H161" i="1"/>
  <c r="H290" i="1"/>
  <c r="K290" i="1"/>
  <c r="E290" i="1"/>
  <c r="E224" i="1"/>
  <c r="D291" i="1" l="1"/>
  <c r="G164" i="1" l="1"/>
  <c r="F164" i="1"/>
  <c r="I64" i="1"/>
  <c r="J56" i="1"/>
  <c r="K56" i="1" s="1"/>
  <c r="D51" i="1"/>
  <c r="E51" i="1" s="1"/>
  <c r="G51" i="1"/>
  <c r="H51" i="1" s="1"/>
  <c r="J51" i="1"/>
  <c r="K51" i="1" s="1"/>
  <c r="J52" i="1"/>
  <c r="K52" i="1" s="1"/>
  <c r="J128" i="1"/>
  <c r="I128" i="1"/>
  <c r="K128" i="1" s="1"/>
  <c r="F128" i="1"/>
  <c r="G128" i="1"/>
  <c r="K124" i="1"/>
  <c r="H124" i="1"/>
  <c r="F121" i="1"/>
  <c r="F64" i="1" s="1"/>
  <c r="F15" i="1"/>
  <c r="I147" i="1" l="1"/>
  <c r="I167" i="1" s="1"/>
  <c r="I294" i="1" s="1"/>
  <c r="F147" i="1"/>
  <c r="F167" i="1" s="1"/>
  <c r="F294" i="1" s="1"/>
  <c r="H128" i="1"/>
  <c r="D62" i="1" l="1"/>
  <c r="E62" i="1" s="1"/>
  <c r="G52" i="1"/>
  <c r="H52" i="1" s="1"/>
  <c r="G56" i="1"/>
  <c r="H56" i="1" s="1"/>
  <c r="D56" i="1"/>
  <c r="D52" i="1"/>
  <c r="D128" i="1"/>
  <c r="C64" i="1"/>
  <c r="J62" i="1"/>
  <c r="K62" i="1" s="1"/>
  <c r="G62" i="1"/>
  <c r="H62" i="1" s="1"/>
  <c r="C48" i="1"/>
  <c r="C33" i="1"/>
  <c r="C25" i="1"/>
  <c r="C15" i="1"/>
  <c r="C11" i="1"/>
  <c r="E275" i="1"/>
  <c r="C147" i="1" l="1"/>
  <c r="C167" i="1" s="1"/>
  <c r="E119" i="1"/>
  <c r="E118" i="1" l="1"/>
  <c r="E272" i="1"/>
  <c r="H214" i="1" l="1"/>
  <c r="H215" i="1"/>
  <c r="K212" i="1"/>
  <c r="K213" i="1"/>
  <c r="K214" i="1"/>
  <c r="K215" i="1"/>
  <c r="H213" i="1"/>
  <c r="H212" i="1"/>
  <c r="K211" i="1"/>
  <c r="H211" i="1"/>
  <c r="E90" i="1" l="1"/>
  <c r="E269" i="1"/>
  <c r="E120" i="1"/>
  <c r="D121" i="1"/>
  <c r="E124" i="1" l="1"/>
  <c r="E128" i="1"/>
  <c r="E215" i="1"/>
  <c r="E214" i="1"/>
  <c r="E213" i="1"/>
  <c r="E211" i="1"/>
  <c r="D278" i="1" l="1"/>
  <c r="J291" i="1"/>
  <c r="G291" i="1"/>
  <c r="K289" i="1"/>
  <c r="H289" i="1"/>
  <c r="E289" i="1"/>
  <c r="K288" i="1"/>
  <c r="H288" i="1"/>
  <c r="E288" i="1"/>
  <c r="K287" i="1"/>
  <c r="H287" i="1"/>
  <c r="E287" i="1"/>
  <c r="J285" i="1"/>
  <c r="G285" i="1"/>
  <c r="D285" i="1"/>
  <c r="K284" i="1"/>
  <c r="H284" i="1"/>
  <c r="E284" i="1"/>
  <c r="K283" i="1"/>
  <c r="H283" i="1"/>
  <c r="E283" i="1"/>
  <c r="K282" i="1"/>
  <c r="H282" i="1"/>
  <c r="E282" i="1"/>
  <c r="K281" i="1"/>
  <c r="H281" i="1"/>
  <c r="E281" i="1"/>
  <c r="K280" i="1"/>
  <c r="H280" i="1"/>
  <c r="E280" i="1"/>
  <c r="K279" i="1"/>
  <c r="H279" i="1"/>
  <c r="E279" i="1"/>
  <c r="J278" i="1"/>
  <c r="G278" i="1"/>
  <c r="K277" i="1"/>
  <c r="H277" i="1"/>
  <c r="E277" i="1"/>
  <c r="K276" i="1"/>
  <c r="H276" i="1"/>
  <c r="E276" i="1"/>
  <c r="K274" i="1"/>
  <c r="H274" i="1"/>
  <c r="E274" i="1"/>
  <c r="K273" i="1"/>
  <c r="H273" i="1"/>
  <c r="E273" i="1"/>
  <c r="K271" i="1"/>
  <c r="H271" i="1"/>
  <c r="E271" i="1"/>
  <c r="K270" i="1"/>
  <c r="H270" i="1"/>
  <c r="E270" i="1"/>
  <c r="K268" i="1"/>
  <c r="H268" i="1"/>
  <c r="E268" i="1"/>
  <c r="K267" i="1"/>
  <c r="H267" i="1"/>
  <c r="E267" i="1"/>
  <c r="K266" i="1"/>
  <c r="H266" i="1"/>
  <c r="E266" i="1"/>
  <c r="K265" i="1"/>
  <c r="H265" i="1"/>
  <c r="E265" i="1"/>
  <c r="K264" i="1"/>
  <c r="H264" i="1"/>
  <c r="E264" i="1"/>
  <c r="K263" i="1"/>
  <c r="H263" i="1"/>
  <c r="E263" i="1"/>
  <c r="K262" i="1"/>
  <c r="H262" i="1"/>
  <c r="E262" i="1"/>
  <c r="K261" i="1"/>
  <c r="H261" i="1"/>
  <c r="E261" i="1"/>
  <c r="K260" i="1"/>
  <c r="H260" i="1"/>
  <c r="E260" i="1"/>
  <c r="K259" i="1"/>
  <c r="H259" i="1"/>
  <c r="E259" i="1"/>
  <c r="K258" i="1"/>
  <c r="H258" i="1"/>
  <c r="E258" i="1"/>
  <c r="K257" i="1"/>
  <c r="H257" i="1"/>
  <c r="E257" i="1"/>
  <c r="K256" i="1"/>
  <c r="H256" i="1"/>
  <c r="E256" i="1"/>
  <c r="K255" i="1"/>
  <c r="H255" i="1"/>
  <c r="E255" i="1"/>
  <c r="K254" i="1"/>
  <c r="H254" i="1"/>
  <c r="E254" i="1"/>
  <c r="K253" i="1"/>
  <c r="H253" i="1"/>
  <c r="E253" i="1"/>
  <c r="K252" i="1"/>
  <c r="H252" i="1"/>
  <c r="E252" i="1"/>
  <c r="K251" i="1"/>
  <c r="H251" i="1"/>
  <c r="E251" i="1"/>
  <c r="K250" i="1"/>
  <c r="H250" i="1"/>
  <c r="E250" i="1"/>
  <c r="K249" i="1"/>
  <c r="H249" i="1"/>
  <c r="E249" i="1"/>
  <c r="K248" i="1"/>
  <c r="H248" i="1"/>
  <c r="E248" i="1"/>
  <c r="K247" i="1"/>
  <c r="H247" i="1"/>
  <c r="E247" i="1"/>
  <c r="K246" i="1"/>
  <c r="H246" i="1"/>
  <c r="E246" i="1"/>
  <c r="K245" i="1"/>
  <c r="H245" i="1"/>
  <c r="E245" i="1"/>
  <c r="K244" i="1"/>
  <c r="H244" i="1"/>
  <c r="E244" i="1"/>
  <c r="J243" i="1"/>
  <c r="G243" i="1"/>
  <c r="D243" i="1"/>
  <c r="K242" i="1"/>
  <c r="H242" i="1"/>
  <c r="E242" i="1"/>
  <c r="K241" i="1"/>
  <c r="H241" i="1"/>
  <c r="E241" i="1"/>
  <c r="K240" i="1"/>
  <c r="H240" i="1"/>
  <c r="E240" i="1"/>
  <c r="K239" i="1"/>
  <c r="H239" i="1"/>
  <c r="E239" i="1"/>
  <c r="K238" i="1"/>
  <c r="H238" i="1"/>
  <c r="E238" i="1"/>
  <c r="K237" i="1"/>
  <c r="H237" i="1"/>
  <c r="E237" i="1"/>
  <c r="K236" i="1"/>
  <c r="H236" i="1"/>
  <c r="E236" i="1"/>
  <c r="K235" i="1"/>
  <c r="H235" i="1"/>
  <c r="E235" i="1"/>
  <c r="K234" i="1"/>
  <c r="H234" i="1"/>
  <c r="E234" i="1"/>
  <c r="K233" i="1"/>
  <c r="H233" i="1"/>
  <c r="E233" i="1"/>
  <c r="J232" i="1"/>
  <c r="G232" i="1"/>
  <c r="D232" i="1"/>
  <c r="K231" i="1"/>
  <c r="H231" i="1"/>
  <c r="E231" i="1"/>
  <c r="K230" i="1"/>
  <c r="H230" i="1"/>
  <c r="E230" i="1"/>
  <c r="J229" i="1"/>
  <c r="G229" i="1"/>
  <c r="D229" i="1"/>
  <c r="K228" i="1"/>
  <c r="H228" i="1"/>
  <c r="E228" i="1"/>
  <c r="K227" i="1"/>
  <c r="H227" i="1"/>
  <c r="E227" i="1"/>
  <c r="E226" i="1"/>
  <c r="E225" i="1"/>
  <c r="K223" i="1"/>
  <c r="H223" i="1"/>
  <c r="E223" i="1"/>
  <c r="K222" i="1"/>
  <c r="H222" i="1"/>
  <c r="E222" i="1"/>
  <c r="K221" i="1"/>
  <c r="H221" i="1"/>
  <c r="E221" i="1"/>
  <c r="K220" i="1"/>
  <c r="H220" i="1"/>
  <c r="E220" i="1"/>
  <c r="J219" i="1"/>
  <c r="G219" i="1"/>
  <c r="D219" i="1"/>
  <c r="K218" i="1"/>
  <c r="K219" i="1" s="1"/>
  <c r="H218" i="1"/>
  <c r="H219" i="1" s="1"/>
  <c r="E218" i="1"/>
  <c r="E219" i="1" s="1"/>
  <c r="J217" i="1"/>
  <c r="G217" i="1"/>
  <c r="D217" i="1"/>
  <c r="K216" i="1"/>
  <c r="H216" i="1"/>
  <c r="E216" i="1"/>
  <c r="K210" i="1"/>
  <c r="H210" i="1"/>
  <c r="E210" i="1"/>
  <c r="K209" i="1"/>
  <c r="E209" i="1"/>
  <c r="K208" i="1"/>
  <c r="H208" i="1"/>
  <c r="E208" i="1"/>
  <c r="K207" i="1"/>
  <c r="H207" i="1"/>
  <c r="E207" i="1"/>
  <c r="K206" i="1"/>
  <c r="H206" i="1"/>
  <c r="E206" i="1"/>
  <c r="E205" i="1"/>
  <c r="K204" i="1"/>
  <c r="H204" i="1"/>
  <c r="E204" i="1"/>
  <c r="K203" i="1"/>
  <c r="H203" i="1"/>
  <c r="E203" i="1"/>
  <c r="J202" i="1"/>
  <c r="G202" i="1"/>
  <c r="D202" i="1"/>
  <c r="K201" i="1"/>
  <c r="K202" i="1" s="1"/>
  <c r="H201" i="1"/>
  <c r="H202" i="1" s="1"/>
  <c r="E201" i="1"/>
  <c r="E202" i="1" s="1"/>
  <c r="J200" i="1"/>
  <c r="G200" i="1"/>
  <c r="D200" i="1"/>
  <c r="K199" i="1"/>
  <c r="H199" i="1"/>
  <c r="E199" i="1"/>
  <c r="K198" i="1"/>
  <c r="H198" i="1"/>
  <c r="E198" i="1"/>
  <c r="K197" i="1"/>
  <c r="H197" i="1"/>
  <c r="E197" i="1"/>
  <c r="K196" i="1"/>
  <c r="H196" i="1"/>
  <c r="E196" i="1"/>
  <c r="K195" i="1"/>
  <c r="H195" i="1"/>
  <c r="E195" i="1"/>
  <c r="K194" i="1"/>
  <c r="H194" i="1"/>
  <c r="E194" i="1"/>
  <c r="K193" i="1"/>
  <c r="H193" i="1"/>
  <c r="E193" i="1"/>
  <c r="K192" i="1"/>
  <c r="H192" i="1"/>
  <c r="E192" i="1"/>
  <c r="K191" i="1"/>
  <c r="H191" i="1"/>
  <c r="E191" i="1"/>
  <c r="K190" i="1"/>
  <c r="H190" i="1"/>
  <c r="E190" i="1"/>
  <c r="K189" i="1"/>
  <c r="H189" i="1"/>
  <c r="E189" i="1"/>
  <c r="K188" i="1"/>
  <c r="H188" i="1"/>
  <c r="E188" i="1"/>
  <c r="K166" i="1"/>
  <c r="H166" i="1"/>
  <c r="E166" i="1"/>
  <c r="K165" i="1"/>
  <c r="H165" i="1"/>
  <c r="E165" i="1"/>
  <c r="J164" i="1"/>
  <c r="D164" i="1"/>
  <c r="K163" i="1"/>
  <c r="H163" i="1"/>
  <c r="E163" i="1"/>
  <c r="K160" i="1"/>
  <c r="H160" i="1"/>
  <c r="E160" i="1"/>
  <c r="K159" i="1"/>
  <c r="H159" i="1"/>
  <c r="E159" i="1"/>
  <c r="K158" i="1"/>
  <c r="H158" i="1"/>
  <c r="E158" i="1"/>
  <c r="K157" i="1"/>
  <c r="H157" i="1"/>
  <c r="E157" i="1"/>
  <c r="K156" i="1"/>
  <c r="H156" i="1"/>
  <c r="E156" i="1"/>
  <c r="K155" i="1"/>
  <c r="H155" i="1"/>
  <c r="E155" i="1"/>
  <c r="K154" i="1"/>
  <c r="H154" i="1"/>
  <c r="E154" i="1"/>
  <c r="K153" i="1"/>
  <c r="H153" i="1"/>
  <c r="E153" i="1"/>
  <c r="K152" i="1"/>
  <c r="H152" i="1"/>
  <c r="E152" i="1"/>
  <c r="K151" i="1"/>
  <c r="H151" i="1"/>
  <c r="E151" i="1"/>
  <c r="K150" i="1"/>
  <c r="H150" i="1"/>
  <c r="E150" i="1"/>
  <c r="K149" i="1"/>
  <c r="H149" i="1"/>
  <c r="E149" i="1"/>
  <c r="K148" i="1"/>
  <c r="H148" i="1"/>
  <c r="E148" i="1"/>
  <c r="K146" i="1"/>
  <c r="H146" i="1"/>
  <c r="E146" i="1"/>
  <c r="K145" i="1"/>
  <c r="H145" i="1"/>
  <c r="E145" i="1"/>
  <c r="K144" i="1"/>
  <c r="H144" i="1"/>
  <c r="E144" i="1"/>
  <c r="K143" i="1"/>
  <c r="H143" i="1"/>
  <c r="E143" i="1"/>
  <c r="K142" i="1"/>
  <c r="H142" i="1"/>
  <c r="E142" i="1"/>
  <c r="K141" i="1"/>
  <c r="H141" i="1"/>
  <c r="E141" i="1"/>
  <c r="K140" i="1"/>
  <c r="H140" i="1"/>
  <c r="E140" i="1"/>
  <c r="K139" i="1"/>
  <c r="H139" i="1"/>
  <c r="E139" i="1"/>
  <c r="K138" i="1"/>
  <c r="H138" i="1"/>
  <c r="E138" i="1"/>
  <c r="K137" i="1"/>
  <c r="H137" i="1"/>
  <c r="E137" i="1"/>
  <c r="K136" i="1"/>
  <c r="H136" i="1"/>
  <c r="E136" i="1"/>
  <c r="K135" i="1"/>
  <c r="H135" i="1"/>
  <c r="E135" i="1"/>
  <c r="K134" i="1"/>
  <c r="H134" i="1"/>
  <c r="E134" i="1"/>
  <c r="K133" i="1"/>
  <c r="H133" i="1"/>
  <c r="E133" i="1"/>
  <c r="K132" i="1"/>
  <c r="H132" i="1"/>
  <c r="E132" i="1"/>
  <c r="K131" i="1"/>
  <c r="H131" i="1"/>
  <c r="E131" i="1"/>
  <c r="K130" i="1"/>
  <c r="H130" i="1"/>
  <c r="E130" i="1"/>
  <c r="K129" i="1"/>
  <c r="H129" i="1"/>
  <c r="E129" i="1"/>
  <c r="K127" i="1"/>
  <c r="H127" i="1"/>
  <c r="E127" i="1"/>
  <c r="K126" i="1"/>
  <c r="H126" i="1"/>
  <c r="E126" i="1"/>
  <c r="K125" i="1"/>
  <c r="H125" i="1"/>
  <c r="E125" i="1"/>
  <c r="K123" i="1"/>
  <c r="H123" i="1"/>
  <c r="E123" i="1"/>
  <c r="K122" i="1"/>
  <c r="H122" i="1"/>
  <c r="E122" i="1"/>
  <c r="J121" i="1"/>
  <c r="G121" i="1"/>
  <c r="K117" i="1"/>
  <c r="H117" i="1"/>
  <c r="E117" i="1"/>
  <c r="K116" i="1"/>
  <c r="H116" i="1"/>
  <c r="E116" i="1"/>
  <c r="K115" i="1"/>
  <c r="H115" i="1"/>
  <c r="E115" i="1"/>
  <c r="K114" i="1"/>
  <c r="H114" i="1"/>
  <c r="E114" i="1"/>
  <c r="K113" i="1"/>
  <c r="H113" i="1"/>
  <c r="E113" i="1"/>
  <c r="K112" i="1"/>
  <c r="H112" i="1"/>
  <c r="E112" i="1"/>
  <c r="E111" i="1"/>
  <c r="E110" i="1"/>
  <c r="K109" i="1"/>
  <c r="H109" i="1"/>
  <c r="E109" i="1"/>
  <c r="K108" i="1"/>
  <c r="H108" i="1"/>
  <c r="E108" i="1"/>
  <c r="K107" i="1"/>
  <c r="H107" i="1"/>
  <c r="E107" i="1"/>
  <c r="K106" i="1"/>
  <c r="H106" i="1"/>
  <c r="E106" i="1"/>
  <c r="K105" i="1"/>
  <c r="H105" i="1"/>
  <c r="E105" i="1"/>
  <c r="K103" i="1"/>
  <c r="H103" i="1"/>
  <c r="E103" i="1"/>
  <c r="K102" i="1"/>
  <c r="H102" i="1"/>
  <c r="E102" i="1"/>
  <c r="K101" i="1"/>
  <c r="H101" i="1"/>
  <c r="E101" i="1"/>
  <c r="K100" i="1"/>
  <c r="H100" i="1"/>
  <c r="E100" i="1"/>
  <c r="K99" i="1"/>
  <c r="H99" i="1"/>
  <c r="E99" i="1"/>
  <c r="K98" i="1"/>
  <c r="H98" i="1"/>
  <c r="E98" i="1"/>
  <c r="K97" i="1"/>
  <c r="H97" i="1"/>
  <c r="E97" i="1"/>
  <c r="K96" i="1"/>
  <c r="H96" i="1"/>
  <c r="E96" i="1"/>
  <c r="K95" i="1"/>
  <c r="H95" i="1"/>
  <c r="E95" i="1"/>
  <c r="J94" i="1"/>
  <c r="G94" i="1"/>
  <c r="D94" i="1"/>
  <c r="D64" i="1" s="1"/>
  <c r="K93" i="1"/>
  <c r="H93" i="1"/>
  <c r="E93" i="1"/>
  <c r="K92" i="1"/>
  <c r="H92" i="1"/>
  <c r="E92" i="1"/>
  <c r="K91" i="1"/>
  <c r="H91" i="1"/>
  <c r="E91" i="1"/>
  <c r="K89" i="1"/>
  <c r="H89" i="1"/>
  <c r="E89" i="1"/>
  <c r="K88" i="1"/>
  <c r="H88" i="1"/>
  <c r="E88" i="1"/>
  <c r="K87" i="1"/>
  <c r="H87" i="1"/>
  <c r="E87" i="1"/>
  <c r="K86" i="1"/>
  <c r="H86" i="1"/>
  <c r="E86" i="1"/>
  <c r="K85" i="1"/>
  <c r="H85" i="1"/>
  <c r="E85" i="1"/>
  <c r="K84" i="1"/>
  <c r="H84" i="1"/>
  <c r="E84" i="1"/>
  <c r="K83" i="1"/>
  <c r="H83" i="1"/>
  <c r="E83" i="1"/>
  <c r="K82" i="1"/>
  <c r="H82" i="1"/>
  <c r="E82" i="1"/>
  <c r="K81" i="1"/>
  <c r="H81" i="1"/>
  <c r="E81" i="1"/>
  <c r="K80" i="1"/>
  <c r="H80" i="1"/>
  <c r="E80" i="1"/>
  <c r="K79" i="1"/>
  <c r="H79" i="1"/>
  <c r="E79" i="1"/>
  <c r="K78" i="1"/>
  <c r="H78" i="1"/>
  <c r="E78" i="1"/>
  <c r="K77" i="1"/>
  <c r="H77" i="1"/>
  <c r="E77" i="1"/>
  <c r="K76" i="1"/>
  <c r="H76" i="1"/>
  <c r="E76" i="1"/>
  <c r="K75" i="1"/>
  <c r="H75" i="1"/>
  <c r="E75" i="1"/>
  <c r="K74" i="1"/>
  <c r="H74" i="1"/>
  <c r="E74" i="1"/>
  <c r="K73" i="1"/>
  <c r="H73" i="1"/>
  <c r="E73" i="1"/>
  <c r="K72" i="1"/>
  <c r="H72" i="1"/>
  <c r="E72" i="1"/>
  <c r="K71" i="1"/>
  <c r="H71" i="1"/>
  <c r="E71" i="1"/>
  <c r="K70" i="1"/>
  <c r="H70" i="1"/>
  <c r="E70" i="1"/>
  <c r="K69" i="1"/>
  <c r="H69" i="1"/>
  <c r="E69" i="1"/>
  <c r="K68" i="1"/>
  <c r="H68" i="1"/>
  <c r="E68" i="1"/>
  <c r="K67" i="1"/>
  <c r="H67" i="1"/>
  <c r="E67" i="1"/>
  <c r="K66" i="1"/>
  <c r="H66" i="1"/>
  <c r="E66" i="1"/>
  <c r="K65" i="1"/>
  <c r="H65" i="1"/>
  <c r="E65" i="1"/>
  <c r="K63" i="1"/>
  <c r="H63" i="1"/>
  <c r="E63" i="1"/>
  <c r="K61" i="1"/>
  <c r="H61" i="1"/>
  <c r="E61" i="1"/>
  <c r="K60" i="1"/>
  <c r="H60" i="1"/>
  <c r="E60" i="1"/>
  <c r="K59" i="1"/>
  <c r="H59" i="1"/>
  <c r="E59" i="1"/>
  <c r="K58" i="1"/>
  <c r="H58" i="1"/>
  <c r="E58" i="1"/>
  <c r="K57" i="1"/>
  <c r="H57" i="1"/>
  <c r="E57" i="1"/>
  <c r="K55" i="1"/>
  <c r="H55" i="1"/>
  <c r="E55" i="1"/>
  <c r="K54" i="1"/>
  <c r="H54" i="1"/>
  <c r="E54" i="1"/>
  <c r="K53" i="1"/>
  <c r="H53" i="1"/>
  <c r="E53" i="1"/>
  <c r="K50" i="1"/>
  <c r="H50" i="1"/>
  <c r="E50" i="1"/>
  <c r="K49" i="1"/>
  <c r="H49" i="1"/>
  <c r="E49" i="1"/>
  <c r="J47" i="1"/>
  <c r="G47" i="1"/>
  <c r="D47" i="1"/>
  <c r="K46" i="1"/>
  <c r="H46" i="1"/>
  <c r="E46" i="1"/>
  <c r="K45" i="1"/>
  <c r="H45" i="1"/>
  <c r="E45" i="1"/>
  <c r="K44" i="1"/>
  <c r="H44" i="1"/>
  <c r="E44" i="1"/>
  <c r="K43" i="1"/>
  <c r="H43" i="1"/>
  <c r="E43" i="1"/>
  <c r="K42" i="1"/>
  <c r="H42" i="1"/>
  <c r="E42" i="1"/>
  <c r="K41" i="1"/>
  <c r="H41" i="1"/>
  <c r="E41" i="1"/>
  <c r="K40" i="1"/>
  <c r="H40" i="1"/>
  <c r="E40" i="1"/>
  <c r="J39" i="1"/>
  <c r="G39" i="1"/>
  <c r="D39" i="1"/>
  <c r="K38" i="1"/>
  <c r="H38" i="1"/>
  <c r="E38" i="1"/>
  <c r="K37" i="1"/>
  <c r="H37" i="1"/>
  <c r="E37" i="1"/>
  <c r="K36" i="1"/>
  <c r="H36" i="1"/>
  <c r="E36" i="1"/>
  <c r="K35" i="1"/>
  <c r="H35" i="1"/>
  <c r="E35" i="1"/>
  <c r="K34" i="1"/>
  <c r="H34" i="1"/>
  <c r="E34" i="1"/>
  <c r="K32" i="1"/>
  <c r="H32" i="1"/>
  <c r="E32" i="1"/>
  <c r="K31" i="1"/>
  <c r="H31" i="1"/>
  <c r="E31" i="1"/>
  <c r="J29" i="1"/>
  <c r="J30" i="1" s="1"/>
  <c r="K30" i="1" s="1"/>
  <c r="G29" i="1"/>
  <c r="G30" i="1" s="1"/>
  <c r="H30" i="1" s="1"/>
  <c r="D29" i="1"/>
  <c r="D30" i="1" s="1"/>
  <c r="E30" i="1" s="1"/>
  <c r="K28" i="1"/>
  <c r="H28" i="1"/>
  <c r="E28" i="1"/>
  <c r="J27" i="1"/>
  <c r="G27" i="1"/>
  <c r="D27" i="1"/>
  <c r="K26" i="1"/>
  <c r="H26" i="1"/>
  <c r="E26" i="1"/>
  <c r="J24" i="1"/>
  <c r="G24" i="1"/>
  <c r="D24" i="1"/>
  <c r="K23" i="1"/>
  <c r="H23" i="1"/>
  <c r="E23" i="1"/>
  <c r="K22" i="1"/>
  <c r="H22" i="1"/>
  <c r="E22" i="1"/>
  <c r="J21" i="1"/>
  <c r="G21" i="1"/>
  <c r="D21" i="1"/>
  <c r="K20" i="1"/>
  <c r="H20" i="1"/>
  <c r="E20" i="1"/>
  <c r="K19" i="1"/>
  <c r="H19" i="1"/>
  <c r="E19" i="1"/>
  <c r="J18" i="1"/>
  <c r="G18" i="1"/>
  <c r="D18" i="1"/>
  <c r="K17" i="1"/>
  <c r="H17" i="1"/>
  <c r="E17" i="1"/>
  <c r="K16" i="1"/>
  <c r="H16" i="1"/>
  <c r="E16" i="1"/>
  <c r="J14" i="1"/>
  <c r="J11" i="1" s="1"/>
  <c r="G14" i="1"/>
  <c r="G11" i="1" s="1"/>
  <c r="D14" i="1"/>
  <c r="D11" i="1" s="1"/>
  <c r="K13" i="1"/>
  <c r="H13" i="1"/>
  <c r="E13" i="1"/>
  <c r="K12" i="1"/>
  <c r="K11" i="1" s="1"/>
  <c r="H12" i="1"/>
  <c r="H11" i="1" s="1"/>
  <c r="E12" i="1"/>
  <c r="E11" i="1" s="1"/>
  <c r="G64" i="1" l="1"/>
  <c r="H164" i="1"/>
  <c r="J64" i="1"/>
  <c r="G15" i="1"/>
  <c r="D48" i="1"/>
  <c r="E52" i="1"/>
  <c r="G33" i="1"/>
  <c r="J48" i="1"/>
  <c r="G48" i="1"/>
  <c r="G25" i="1"/>
  <c r="D25" i="1"/>
  <c r="J33" i="1"/>
  <c r="D33" i="1"/>
  <c r="J25" i="1"/>
  <c r="D15" i="1"/>
  <c r="J15" i="1"/>
  <c r="K14" i="1"/>
  <c r="K21" i="1"/>
  <c r="K18" i="1"/>
  <c r="H94" i="1"/>
  <c r="K121" i="1"/>
  <c r="H27" i="1"/>
  <c r="H285" i="1"/>
  <c r="E14" i="1"/>
  <c r="E18" i="1"/>
  <c r="E21" i="1"/>
  <c r="H29" i="1"/>
  <c r="H47" i="1"/>
  <c r="H48" i="1"/>
  <c r="K29" i="1"/>
  <c r="H14" i="1"/>
  <c r="H18" i="1"/>
  <c r="H21" i="1"/>
  <c r="H24" i="1"/>
  <c r="K94" i="1"/>
  <c r="E39" i="1"/>
  <c r="K47" i="1"/>
  <c r="K48" i="1"/>
  <c r="H200" i="1"/>
  <c r="E24" i="1"/>
  <c r="E285" i="1"/>
  <c r="E121" i="1"/>
  <c r="E243" i="1"/>
  <c r="E164" i="1"/>
  <c r="K24" i="1"/>
  <c r="H39" i="1"/>
  <c r="K278" i="1"/>
  <c r="E29" i="1"/>
  <c r="E47" i="1"/>
  <c r="E48" i="1"/>
  <c r="E229" i="1"/>
  <c r="D286" i="1"/>
  <c r="D292" i="1" s="1"/>
  <c r="K39" i="1"/>
  <c r="E27" i="1"/>
  <c r="E94" i="1"/>
  <c r="E64" i="1" s="1"/>
  <c r="H121" i="1"/>
  <c r="G286" i="1"/>
  <c r="G292" i="1" s="1"/>
  <c r="H243" i="1"/>
  <c r="K164" i="1"/>
  <c r="H229" i="1"/>
  <c r="K200" i="1"/>
  <c r="J286" i="1"/>
  <c r="J292" i="1" s="1"/>
  <c r="H217" i="1"/>
  <c r="K229" i="1"/>
  <c r="E232" i="1"/>
  <c r="E278" i="1"/>
  <c r="E291" i="1"/>
  <c r="E200" i="1"/>
  <c r="K217" i="1"/>
  <c r="H232" i="1"/>
  <c r="H278" i="1"/>
  <c r="H291" i="1"/>
  <c r="K27" i="1"/>
  <c r="K232" i="1"/>
  <c r="K243" i="1"/>
  <c r="K285" i="1"/>
  <c r="K291" i="1"/>
  <c r="E217" i="1"/>
  <c r="K64" i="1" l="1"/>
  <c r="G147" i="1"/>
  <c r="G167" i="1" s="1"/>
  <c r="G294" i="1" s="1"/>
  <c r="H15" i="1"/>
  <c r="J147" i="1"/>
  <c r="J167" i="1" s="1"/>
  <c r="J294" i="1" s="1"/>
  <c r="H33" i="1"/>
  <c r="H64" i="1"/>
  <c r="K33" i="1"/>
  <c r="H25" i="1"/>
  <c r="E25" i="1"/>
  <c r="E33" i="1"/>
  <c r="K25" i="1"/>
  <c r="E15" i="1"/>
  <c r="K15" i="1"/>
  <c r="H286" i="1"/>
  <c r="H292" i="1"/>
  <c r="E292" i="1"/>
  <c r="K286" i="1"/>
  <c r="E286" i="1"/>
  <c r="K292" i="1"/>
  <c r="H147" i="1" l="1"/>
  <c r="H167" i="1" s="1"/>
  <c r="H294" i="1" s="1"/>
  <c r="K147" i="1"/>
  <c r="K167" i="1" s="1"/>
  <c r="K294" i="1" s="1"/>
  <c r="E56" i="1"/>
  <c r="D147" i="1"/>
  <c r="D167" i="1" l="1"/>
  <c r="D294" i="1" s="1"/>
  <c r="E147" i="1"/>
  <c r="E167" i="1" l="1"/>
  <c r="E294" i="1" s="1"/>
</calcChain>
</file>

<file path=xl/sharedStrings.xml><?xml version="1.0" encoding="utf-8"?>
<sst xmlns="http://schemas.openxmlformats.org/spreadsheetml/2006/main" count="638" uniqueCount="470">
  <si>
    <t>1.pielikums</t>
  </si>
  <si>
    <t>Ķekavas novada domes</t>
  </si>
  <si>
    <t>saistošajiem noteikumiem Nr.../2024</t>
  </si>
  <si>
    <t>PAMATBUDŽETS - IEŅĒMUMI</t>
  </si>
  <si>
    <t>Kods</t>
  </si>
  <si>
    <t>Nosaukums</t>
  </si>
  <si>
    <t>Izmaiņas</t>
  </si>
  <si>
    <t>2024.apstiprināts</t>
  </si>
  <si>
    <t>2025.plāns</t>
  </si>
  <si>
    <t>2026.plāns</t>
  </si>
  <si>
    <t>1.1.1.2.</t>
  </si>
  <si>
    <t>Iedzīvotāju ienākuma nodoklis par tekošo gadu</t>
  </si>
  <si>
    <t>1.1.1.1.</t>
  </si>
  <si>
    <t>Iepriekšējā gada nesadalītais iedzīvotāju ienākuma nodoklis</t>
  </si>
  <si>
    <t>1.1.0.0.</t>
  </si>
  <si>
    <t xml:space="preserve">KOPĀ </t>
  </si>
  <si>
    <t>4.1.1.1.</t>
  </si>
  <si>
    <t>Nekustamā īpašuma nodoklis par zemi tekošā gada maksājumi</t>
  </si>
  <si>
    <t>4.1.1.2.</t>
  </si>
  <si>
    <t>Nekustamā īpašuma nodoklis par zemi iepr.gadu maks.</t>
  </si>
  <si>
    <t>4.1.1.0.</t>
  </si>
  <si>
    <t>KOPĀ</t>
  </si>
  <si>
    <t>4.1.2.1.</t>
  </si>
  <si>
    <t>Nekustāmā īpašuma nodoklis par ēkām un būvēm tekošā gada maksājumi</t>
  </si>
  <si>
    <t>4.1.2.2.</t>
  </si>
  <si>
    <t>Nekustāmā īpašuma nodoklis par ēkām un būvēm iepr.gadu maks.</t>
  </si>
  <si>
    <t>4.1.3.1.</t>
  </si>
  <si>
    <t>Nekustāmā īpašuma nodoklis par mājokļiem tekošā gada maksājumi</t>
  </si>
  <si>
    <t>4.1.3.2.</t>
  </si>
  <si>
    <t>Nekustāmā īpašuma nodoklis par mājokļiem iepr.gadu maks.</t>
  </si>
  <si>
    <t>4.1.3.0.</t>
  </si>
  <si>
    <t xml:space="preserve">KOPĀ  </t>
  </si>
  <si>
    <t>5.4.1.0.</t>
  </si>
  <si>
    <t>Azartspēļu nodoklis</t>
  </si>
  <si>
    <t>5.4.0.0.</t>
  </si>
  <si>
    <t>5.5.3.1.</t>
  </si>
  <si>
    <t>Dabas resursu nodoklis</t>
  </si>
  <si>
    <t>5.5.0.0.</t>
  </si>
  <si>
    <t>8.3.0.0.</t>
  </si>
  <si>
    <t>Pārējie ieņēmumi no dividendēm</t>
  </si>
  <si>
    <t>8.9.9.0.</t>
  </si>
  <si>
    <t>Pārējie finanšu ieņēmumi</t>
  </si>
  <si>
    <t>8.0.0.0.</t>
  </si>
  <si>
    <t>9.4.2.0.</t>
  </si>
  <si>
    <t>Valsts nodevas bāriņtiesas iekasētās</t>
  </si>
  <si>
    <t>9.4.3.0.</t>
  </si>
  <si>
    <t>Valsts nodeva par uzvārda, vārda un tautības ieraksta maiņu</t>
  </si>
  <si>
    <t>9.4.5.0.</t>
  </si>
  <si>
    <t>Valsts nodeva  par civilstāvokļa  aktu reģistrēšanu</t>
  </si>
  <si>
    <t>9.4.6.0</t>
  </si>
  <si>
    <t>Valsts nodeva par speciālu atļauju (licenčuu) izsniegšanu</t>
  </si>
  <si>
    <t>9.4.9.0.</t>
  </si>
  <si>
    <t>Pārējās valsts nodevas</t>
  </si>
  <si>
    <t>9.4.0.0.</t>
  </si>
  <si>
    <t>9.5.1.1.</t>
  </si>
  <si>
    <t>PN par domes izstrādāto oficiālo dokumentu un apliecinātu to kopiju saņemšanu</t>
  </si>
  <si>
    <t>9.5.1.2.</t>
  </si>
  <si>
    <t>PN par izklaidējoša rakstura pasākumu rīkošanu</t>
  </si>
  <si>
    <t>9.5.1.4.</t>
  </si>
  <si>
    <t>PN par tirdzniecību publiskās vietās</t>
  </si>
  <si>
    <t>9.5.1.5.</t>
  </si>
  <si>
    <t xml:space="preserve">PN par dzīvnieku turēšanu </t>
  </si>
  <si>
    <t>9.5.1.7.</t>
  </si>
  <si>
    <t xml:space="preserve">PN par reklāmas afišu un sludinājumu izvietošanu </t>
  </si>
  <si>
    <t>9.5.2.1.</t>
  </si>
  <si>
    <t>PN par būvatļaujas saņemšanu</t>
  </si>
  <si>
    <t>9.5.2.9.</t>
  </si>
  <si>
    <t>Pārējās nodevas, ko uzliek pašvaldības</t>
  </si>
  <si>
    <t>9.5.0.0.</t>
  </si>
  <si>
    <t>10.1.4.0.</t>
  </si>
  <si>
    <t>Naudas sodi, ko uzliek pašvaldības</t>
  </si>
  <si>
    <t>10.1.5.4.</t>
  </si>
  <si>
    <t>Naudas sodi, ko uzliek par pārkāpumiem ceļu satiksmē</t>
  </si>
  <si>
    <t>10.1.0.0.</t>
  </si>
  <si>
    <t>12.2.3.0</t>
  </si>
  <si>
    <t>Zvejas licences</t>
  </si>
  <si>
    <t>12.3.9.5</t>
  </si>
  <si>
    <t>Līgumsodi un procentu maksājumi par saistību neizpildi</t>
  </si>
  <si>
    <t>12.3.9.9.</t>
  </si>
  <si>
    <t>Pārējie dažādi nenodokļu ienēmumi</t>
  </si>
  <si>
    <t>13.1.0.0.</t>
  </si>
  <si>
    <t>Ieņēmumi no ēku un būvju īpašuma pārdošanas</t>
  </si>
  <si>
    <t>13.2.1.0.</t>
  </si>
  <si>
    <t>Ieņēmumi no zemes īpašuma pārdošanas</t>
  </si>
  <si>
    <t>13.2.2.0</t>
  </si>
  <si>
    <t>Ieņēmumi no meža īpašuma pārdošanas</t>
  </si>
  <si>
    <t>13.4.0.0.</t>
  </si>
  <si>
    <t>Ieņēmumi no pašvaldības kustāmā īpašuma un mantas realizācijas</t>
  </si>
  <si>
    <t>13.5.0.0</t>
  </si>
  <si>
    <t>Ieņēmumi no pašvaldības īpašuma iznomāšanas</t>
  </si>
  <si>
    <t>13.0.0.0.</t>
  </si>
  <si>
    <t>17.2.0.0.</t>
  </si>
  <si>
    <t>17.0.0.0.</t>
  </si>
  <si>
    <t>18.6.2.0.</t>
  </si>
  <si>
    <t>Pašvald.budžetā saņemtā valsts budžeta dotācija (brīvpusdienas)</t>
  </si>
  <si>
    <t>18.6.2.0</t>
  </si>
  <si>
    <t>Mērķdotācijas pedagogu atalgojumam, māc.grām, interešu izgl., tautas kolekt.</t>
  </si>
  <si>
    <t>Mērķdotācija maznodrošinātiem iedz.un asistentiem(soc.dienests Ķekava)</t>
  </si>
  <si>
    <t>Pārējās valsts dotācijas Sociālajam dienestam</t>
  </si>
  <si>
    <t>Programma "Latvijas skolas soma"</t>
  </si>
  <si>
    <t>Valsts mērķdotācija Vispārējiem latviešu dziesmu un deju svētkiem</t>
  </si>
  <si>
    <t>Labklājības ministrijas atmaksa par aprūpes pakalpojumu bērniem ar invaliditāti</t>
  </si>
  <si>
    <t>Valsts mērķdotācija atbalsts bērnu un jauniešu nometņu organizēšanai</t>
  </si>
  <si>
    <t>Valsts dotācija policijas darbiniekiem</t>
  </si>
  <si>
    <t>Valsts  līdzfinasējums Proj.URBACT</t>
  </si>
  <si>
    <t>Valsts dotācija Baldones pārvaldes ēkas  energoefektivitātes paaugstināšanai</t>
  </si>
  <si>
    <t>Valsts dotācija PII Ieviņa energoefektivitātes paaugstināšanai</t>
  </si>
  <si>
    <t>Valsts dotācija ēkas energoefektivitātes paaugstināšanai Ķekavas Kultūras namam</t>
  </si>
  <si>
    <t>Valsts dotācija .Skolas ielā 2 ēkas  energoefektivitātes paaugstināšanai</t>
  </si>
  <si>
    <t>Projekts - Sabiedrībā balstītu pakalpojumu infrastruktūras izveide un attīstība Ķekavas novadā (Deinstitucionalizācija)</t>
  </si>
  <si>
    <t>Dotācija autoceļiem</t>
  </si>
  <si>
    <t>Līdzfinansējums Klientu apkalpošanas centram</t>
  </si>
  <si>
    <t>Valsts finansējums Vēlēšanu komisijas darbam</t>
  </si>
  <si>
    <t>Valsts fiansējums Covid-19 krīzes pabalstiem (Soc.dienests)</t>
  </si>
  <si>
    <t>Labklājības ministrijas mērķdotācija  krīzes pabalstam (Baldone)</t>
  </si>
  <si>
    <t>IZM mērķdotācija asistenta pakalp.nodrošināšanai pers.ar invaliditāti</t>
  </si>
  <si>
    <t>valsts finansējums Ukrainas bēgļu atbalstam nometņu dotācija</t>
  </si>
  <si>
    <t>VARAM finansējums  Ukrainas bēgļu atbalstam</t>
  </si>
  <si>
    <t>Mērķdotācija dažādiem projektiem</t>
  </si>
  <si>
    <t>18.6.3.0.</t>
  </si>
  <si>
    <t>ES finansējums Soc.dienesta projektiem</t>
  </si>
  <si>
    <t>Projekts Zaļā pārkārtošanās mazpilsētās pie transporta koridoriem(EcoCore)</t>
  </si>
  <si>
    <t xml:space="preserve">Proj. Līdzāspastāv. un atvērtas pārvaldības aģenti (Agents of Co-existence) </t>
  </si>
  <si>
    <t>ERAF finans. Baldones pārvaldes ēkas  energoefektivitātes paaugstināšanai</t>
  </si>
  <si>
    <t>ERAF finans.Skolas ielā 2 ēkas  energoefektivitātes paaugstināšanai</t>
  </si>
  <si>
    <t>ERAF finansējums PII Ieviņa energoefektivitātes paaugstināšanai</t>
  </si>
  <si>
    <t>ERAF finans. ēkas energoefektiv. paaugstināš. Ķekavas Kult.namam</t>
  </si>
  <si>
    <t>EKII proj. "Siltumnīcefekta gāzu emisiju samazināš.Ķekavas pašv. Apgaism.infrastruktūrā"</t>
  </si>
  <si>
    <t>ERAF finansējums Ķekavas sporta kluba ēkas energoefektivitātes paaugstināšanai</t>
  </si>
  <si>
    <t>ERAF ANM projekta finansējums</t>
  </si>
  <si>
    <t>Vides pieejamības nodrošināšanas pasākumu īstenošana DC "Adatiņas"</t>
  </si>
  <si>
    <t>ERAF finansējums jauna PII Titurgā būvniecībai</t>
  </si>
  <si>
    <t xml:space="preserve">ES līdzfinansējums Veselības veicināšanai un profilaksei Ķekavas novadā </t>
  </si>
  <si>
    <t>Projekts - Administratīvās spējas - būtisks labas pārvaldības rīks (Ad_Cap4Good_Gov)</t>
  </si>
  <si>
    <t>Projekts - Publisko un korporatīvo ilgtspējas mērķu saskaņošana (ACROSS)</t>
  </si>
  <si>
    <t>Baldones vidusskolas projekti</t>
  </si>
  <si>
    <t>Daugmales pamatskolas projekti</t>
  </si>
  <si>
    <t xml:space="preserve">projekts “Izglītojoša pilsētu kopiena: Eiropas vides tīkls jaunatnes iespēju nodrošināšanai un kopienas veidošanai” </t>
  </si>
  <si>
    <t xml:space="preserve">Projekts “Jaunatnes vadīts ceļš no nulles par varoni (YouthZero2Hero)” </t>
  </si>
  <si>
    <t>LEADER projekts Tūrisma informācijas moderināzija Ķekavas novadā</t>
  </si>
  <si>
    <t>Pļavniekkalna sākumskolas projekts</t>
  </si>
  <si>
    <t>18.6.4.0.</t>
  </si>
  <si>
    <t>Dotācija no PFIF</t>
  </si>
  <si>
    <t>Speciālā dotācija no valsts budžeta saskaņā ar MK noteikumiem Nr.799</t>
  </si>
  <si>
    <t>19.2.0.0.</t>
  </si>
  <si>
    <t>Ieņēmumi izglītības funkciju nodrošināšanai</t>
  </si>
  <si>
    <t>Saņemtie transferti no citām pašvaldībām</t>
  </si>
  <si>
    <t>Reģionālās policijas ieņēmumi</t>
  </si>
  <si>
    <t>21.1.9.4</t>
  </si>
  <si>
    <t>Ieņēmumi no vadošā partnera grupas īstenotajiem ES projektiem</t>
  </si>
  <si>
    <t>21.3.4.0.</t>
  </si>
  <si>
    <t>Procentu ieņēmumi no pašu ieguldījumiem</t>
  </si>
  <si>
    <t>21.3.5.2.</t>
  </si>
  <si>
    <t>Ieņēmumi no vecāku maksām</t>
  </si>
  <si>
    <t>21.3.5.9.</t>
  </si>
  <si>
    <t>Pārējie ieņēmumi par izglītības pakalpojumiem</t>
  </si>
  <si>
    <t>21.3.7.9.</t>
  </si>
  <si>
    <t>Ieņēmumi par pārējo dokumentu izsn.un pārējiem kanc.pakalpoj.</t>
  </si>
  <si>
    <t>21.3.8.1.</t>
  </si>
  <si>
    <t>Ieņēmumi par telpu nomu</t>
  </si>
  <si>
    <t>21.3.8.3.</t>
  </si>
  <si>
    <t>Ieņēmumi no kustāmā īpašuma iznomāšanas</t>
  </si>
  <si>
    <t>21.3.8.4.</t>
  </si>
  <si>
    <t>Ieņēmumi par zemes nomu</t>
  </si>
  <si>
    <t>21.3.8.9.</t>
  </si>
  <si>
    <t>Pārējie ieņēmumi par nomu un īri</t>
  </si>
  <si>
    <t>21.3.9.1.</t>
  </si>
  <si>
    <t>Maksa par personu uzturēšanos sociālās aprūpes iestādēs</t>
  </si>
  <si>
    <t>21.3.9.2.</t>
  </si>
  <si>
    <t>Ieņēmumi no pacientu iemaksām</t>
  </si>
  <si>
    <t>21.3.9.3.</t>
  </si>
  <si>
    <t>Ieņēmumi par biļešu realizāciju</t>
  </si>
  <si>
    <t>21.3.9.4.</t>
  </si>
  <si>
    <t>Ieņēmumi par komunālajiem pakalpojumiem</t>
  </si>
  <si>
    <t>21.3.9.5</t>
  </si>
  <si>
    <t>Ieņēmumi par projektu īstenošanu</t>
  </si>
  <si>
    <t>21.3.9.7.</t>
  </si>
  <si>
    <t>Saņemtā atlīdzība no apdrošināšanas par bojātu nekustamo/kustamo īpašumu</t>
  </si>
  <si>
    <t>21.3.9.9.</t>
  </si>
  <si>
    <t>Citi ieņēmumi un maksas pakalpojumi</t>
  </si>
  <si>
    <t>21.4.2.9.</t>
  </si>
  <si>
    <t>Pārējie īpašiem mērķiem noteiktie ieņēmumi</t>
  </si>
  <si>
    <t>21.4.9.0</t>
  </si>
  <si>
    <t>Pārējie iepriekš neklasificētie ieņēmumi</t>
  </si>
  <si>
    <t>21.0.0.0.</t>
  </si>
  <si>
    <t>Saistības</t>
  </si>
  <si>
    <t>Baložu vidusskolas piebūves būvniecība</t>
  </si>
  <si>
    <t>Aizņēmums jauna  PII Titurgā projektēšanai</t>
  </si>
  <si>
    <t>Aizņēmums jauna  PII Titurgā būvniecībai</t>
  </si>
  <si>
    <t>Aizņēmums Ķekavas vidusskolas sporta hallei, Gaismas iela 7A</t>
  </si>
  <si>
    <t>Aizņēmums Ķekavas sporta kluba ēkas energoefektivitātes paaugstināšanai</t>
  </si>
  <si>
    <t>AizņēmumsNaudītes ielas pārbūve no Ķekavas apvedceļa līdz Asteru ielai, Katlakalns, Ķekavas pagasts, Ķekavas novads</t>
  </si>
  <si>
    <t>Aizņēmums Titurgas PII apkārtējo ceļu infrastruktūras būvniecībai</t>
  </si>
  <si>
    <t>Aizņēmums Odukalna ielas pārbūvei</t>
  </si>
  <si>
    <t>Aizņēmums Ķeguma prospekta pārbūvei</t>
  </si>
  <si>
    <t>Aizņēmums Pļavniekkalna sākumskolas  piebūvei</t>
  </si>
  <si>
    <t>Aizņēmums Pļavniekkalna esošās skolas ēkas pārbūvei</t>
  </si>
  <si>
    <t>Aizņēmums apvienotā gājēju/veloceļam gar V2 no Katlakalna līdz Kāpu ielai</t>
  </si>
  <si>
    <t>Aizņēmums Saulgriežu ielas 2.kārtas  būvniecībai</t>
  </si>
  <si>
    <t>Aizņēmums ANM projektu realizācijai, t.sk.AF priekšfinansējumam</t>
  </si>
  <si>
    <t>Saistības kopā</t>
  </si>
  <si>
    <t>Projektu, dotāciju konta atlikums gada sākumā</t>
  </si>
  <si>
    <t>Naudas līdzekļu atlikums gada sākumā</t>
  </si>
  <si>
    <t>PAVISAM IEŅĒMUMI</t>
  </si>
  <si>
    <t>2.pielikums</t>
  </si>
  <si>
    <t>PAMATBUDŽETS - IZDEVUMI</t>
  </si>
  <si>
    <t>01.110</t>
  </si>
  <si>
    <t xml:space="preserve">Administratīvā pārvalde </t>
  </si>
  <si>
    <t>Sabiedriskās attiecības</t>
  </si>
  <si>
    <t xml:space="preserve">IT uzturēšana </t>
  </si>
  <si>
    <t xml:space="preserve">Finanšu pārvalde </t>
  </si>
  <si>
    <t>Pamatbudžeta ieņēmumi (PVN maksājumi)</t>
  </si>
  <si>
    <t xml:space="preserve">Deputātu, komiteju un komisiju darbs </t>
  </si>
  <si>
    <t xml:space="preserve">Vēlēšanu komisija </t>
  </si>
  <si>
    <t>01.721</t>
  </si>
  <si>
    <t>Iekšējā parāda procentu nomaksa</t>
  </si>
  <si>
    <t xml:space="preserve">Klientu apkalpošanas centra izveide </t>
  </si>
  <si>
    <t>01.890</t>
  </si>
  <si>
    <t>Līdzekļi neparedzētiem gadījumiem</t>
  </si>
  <si>
    <t>01.830</t>
  </si>
  <si>
    <t>Norēķini par izglītības pakalpojumiem</t>
  </si>
  <si>
    <t>Norēķini par iemaksām PFIF</t>
  </si>
  <si>
    <t>01.000</t>
  </si>
  <si>
    <t>VISPĀRĒJIE VALDĪBAS DIENESTI</t>
  </si>
  <si>
    <t>03.110</t>
  </si>
  <si>
    <t>Pašvaldības policija</t>
  </si>
  <si>
    <t>03.000</t>
  </si>
  <si>
    <t>SABIEDRISKĀ KĀRTĪBA UN DROŠĪBA</t>
  </si>
  <si>
    <t>04.900</t>
  </si>
  <si>
    <t xml:space="preserve">Attīstības un būvniecības pārvalde </t>
  </si>
  <si>
    <t>04.510</t>
  </si>
  <si>
    <t>Projekts Zaļā pārkārtošanās mazpilsētās pie transporta koridoriem (EcoCore)</t>
  </si>
  <si>
    <t>Projekts Līdzpastāvēšanas un atvērtas pārvaldības aģenti (Agents of Co-existence)</t>
  </si>
  <si>
    <t>Projekts weUEsoUD</t>
  </si>
  <si>
    <t>Projekts Pārrobežu sadarbība kapacitātes stiprināšanai</t>
  </si>
  <si>
    <t>Projekts Erasmus + Guidance&amp; Digital tools and method</t>
  </si>
  <si>
    <t>Valsts dotācija autoceļiem</t>
  </si>
  <si>
    <t>Ceļu investīciju projekti</t>
  </si>
  <si>
    <t>04.000</t>
  </si>
  <si>
    <t>EKONOMISKĀ DARBĪBA</t>
  </si>
  <si>
    <t>05.600</t>
  </si>
  <si>
    <t>Vides aizsardzība - dabas resursu nodoklis</t>
  </si>
  <si>
    <t>05.000</t>
  </si>
  <si>
    <t>VIDES AIZSARDZĪBA</t>
  </si>
  <si>
    <t>06.200</t>
  </si>
  <si>
    <t>Pašvaldības teritoriju apsaimniekošana</t>
  </si>
  <si>
    <t xml:space="preserve">Īpašumu pārvalde </t>
  </si>
  <si>
    <t>Ķekavas sporta kluba ēkas energoefektivitātes paaugstināšana</t>
  </si>
  <si>
    <t>EKKI projekts Siltumnīcefekta gāzu emisiju samazināšana Ķekavas pašv.apgaismojuma infrastruktūrā</t>
  </si>
  <si>
    <t>Projekts Ad_Cap4Good_Gov</t>
  </si>
  <si>
    <t>Projekts ACROSS</t>
  </si>
  <si>
    <t>06.400</t>
  </si>
  <si>
    <t>Ielu apgaismojuma nodrošināšana</t>
  </si>
  <si>
    <t>06.600</t>
  </si>
  <si>
    <t>Kapu apsaimniekošana</t>
  </si>
  <si>
    <t>06.000</t>
  </si>
  <si>
    <t>PAŠVALDĪBAS TERIT.UN MĀJOKĻU APSAIMNIEKOŠANA</t>
  </si>
  <si>
    <t>07.210</t>
  </si>
  <si>
    <t>Ķekavas novada veselības un sociālās aprūpes centrs - Ārstniecības pakalpojumu nodaļa</t>
  </si>
  <si>
    <t>07.450</t>
  </si>
  <si>
    <t>Veselības veicināšana un slimību profilakse Ķekavas novadā</t>
  </si>
  <si>
    <t>07.000</t>
  </si>
  <si>
    <t>VESELĪBA</t>
  </si>
  <si>
    <t>08.210</t>
  </si>
  <si>
    <t>Ķekavas novada centrālā bibliotēka</t>
  </si>
  <si>
    <t>08.230</t>
  </si>
  <si>
    <t xml:space="preserve">Ķekavas pagasta kultūras centrs </t>
  </si>
  <si>
    <t>Baložu kultūras centrs</t>
  </si>
  <si>
    <t xml:space="preserve">Daugmales kultūras centrs </t>
  </si>
  <si>
    <t>08.101</t>
  </si>
  <si>
    <t>Ķekavas novada sporta centrs</t>
  </si>
  <si>
    <t>08.330</t>
  </si>
  <si>
    <t>Izdevums "Ķekavas novads"</t>
  </si>
  <si>
    <t>08.620</t>
  </si>
  <si>
    <t>Pārējie kultūras un sporta pasākumi</t>
  </si>
  <si>
    <t>Baldones kultūras centrs</t>
  </si>
  <si>
    <t>Izdevumi Ķekavas novada tūrisma informācijas centru darbībai</t>
  </si>
  <si>
    <t>Starptautiskās sadarbības projekti</t>
  </si>
  <si>
    <t>08.000</t>
  </si>
  <si>
    <t>ATPŪTA,KULTŪRA UN RELIĢIJA</t>
  </si>
  <si>
    <t>09.219</t>
  </si>
  <si>
    <t xml:space="preserve">Ķekavas vidusskola </t>
  </si>
  <si>
    <t>09.211</t>
  </si>
  <si>
    <t xml:space="preserve">Pļavniekkalna sākumskola </t>
  </si>
  <si>
    <t xml:space="preserve">Baložu vidusskola </t>
  </si>
  <si>
    <t xml:space="preserve">Daugmales pamatskola </t>
  </si>
  <si>
    <t>Baldones vidusskola</t>
  </si>
  <si>
    <t>09.100</t>
  </si>
  <si>
    <t xml:space="preserve">PII "Ieviņa" </t>
  </si>
  <si>
    <t xml:space="preserve">PII "Zvaigznīte" </t>
  </si>
  <si>
    <t xml:space="preserve">PII "Avotiņš" </t>
  </si>
  <si>
    <t xml:space="preserve">PII "Bitīte" </t>
  </si>
  <si>
    <t>PII "Vāverīte"</t>
  </si>
  <si>
    <t>09.510</t>
  </si>
  <si>
    <t xml:space="preserve">Ķekavas mākslas skola </t>
  </si>
  <si>
    <t>Baldones mākslas skola</t>
  </si>
  <si>
    <t xml:space="preserve">Ķekavas mūzikas skola </t>
  </si>
  <si>
    <t>Baldones  sākumskola</t>
  </si>
  <si>
    <t>J.Dūmiņa Baldones mūzikas skola</t>
  </si>
  <si>
    <t xml:space="preserve">Ķekavas novada sporta skola </t>
  </si>
  <si>
    <t>09.511</t>
  </si>
  <si>
    <t>Ķekavas novada sporta centrs - Baldones sporta komplekss</t>
  </si>
  <si>
    <t>Bērnu pēcpusdienas centrs"Baltais ērglis"</t>
  </si>
  <si>
    <t>09.810</t>
  </si>
  <si>
    <t>Projekts Izglītojamo kompetenču attīstība</t>
  </si>
  <si>
    <t>Programma Skolas soma</t>
  </si>
  <si>
    <t>09.820</t>
  </si>
  <si>
    <t>Izglītības iestāžu ēku uzturēšana un attīstība</t>
  </si>
  <si>
    <t>09.821</t>
  </si>
  <si>
    <t>Projekts Pumpurs algas</t>
  </si>
  <si>
    <t>Asistenti IZM finansējums</t>
  </si>
  <si>
    <t>Projekts RE-ACT</t>
  </si>
  <si>
    <t>09.811</t>
  </si>
  <si>
    <t>Projekts LEARN+</t>
  </si>
  <si>
    <t>09.910</t>
  </si>
  <si>
    <t>Projekts Karjeras atbalsts visp. un profes. izglīt. iestādēs</t>
  </si>
  <si>
    <t xml:space="preserve">Izglītības, kultūras un sporta pārvalde </t>
  </si>
  <si>
    <t>09.600</t>
  </si>
  <si>
    <t>Brīvpusdienas</t>
  </si>
  <si>
    <t>Skolēnu pārvadājumi</t>
  </si>
  <si>
    <t>09.000</t>
  </si>
  <si>
    <t>IZGLĪTĪBA</t>
  </si>
  <si>
    <t>10.700</t>
  </si>
  <si>
    <t xml:space="preserve">Sociālais dienests </t>
  </si>
  <si>
    <t>10.200</t>
  </si>
  <si>
    <t>Ķekavas novada veselības un sociālās aprūpes centrs</t>
  </si>
  <si>
    <t>10.400</t>
  </si>
  <si>
    <t>Ķekavas novada bāriņtiesa</t>
  </si>
  <si>
    <t>Pirmsskolas vecuma bērnu nodrošināšana ar vietām PII</t>
  </si>
  <si>
    <t>Izdevumi ukraiņu bēgļu atbalstam</t>
  </si>
  <si>
    <t>Izdevumi ukraiņu bēgļu atbalstam nometņu dotācija</t>
  </si>
  <si>
    <t>10.000</t>
  </si>
  <si>
    <t>SOCIĀLĀ AIZSARDZĪBA</t>
  </si>
  <si>
    <t>IZDEVUMI KOPĀ</t>
  </si>
  <si>
    <t>Līdzekļu atlikums gada beigās (ERAF ANM potecniālais finansējums)</t>
  </si>
  <si>
    <t>FINANSĒŠANA</t>
  </si>
  <si>
    <t>PAVISAM IZDEVUMI</t>
  </si>
  <si>
    <t>Izglītība</t>
  </si>
  <si>
    <t>Sociālā aizsardzība</t>
  </si>
  <si>
    <t>ANM - Apvienotā gājēju ceļa un veloceļa izbūve gar autoceļu A7 Ķekavas pagastā, Ķekavas novadā, no Ķekavas līdz krustojumam ar autoceļu A5</t>
  </si>
  <si>
    <t>ANM - Apvienotā gājēju ceļa un veloceļa izbūve gar autoceļu A7 Ķekavas pagastā, Ķekavas novadā, no Ķekavas apvedceļa (Naudītes iela) līdz Pļavniekkalna ielai</t>
  </si>
  <si>
    <t>ANM - Apvienotā gājēju ceļa un veloceļa izbūve gar autoceļu A7 Ķekavas pagastā, Ķekavas novadā, no Rīgas pilsētas robežas līdz Ķekavas apvedceļam</t>
  </si>
  <si>
    <t>ANM - Apvienotā gājēju ceļa un veloceļa izbūve gar autoceļu A7 no Ķekavas līdz Katlakalnam (Pļavniekkalna ielai), satiksmes drošibas uzlabošana</t>
  </si>
  <si>
    <t>18.6.3.0</t>
  </si>
  <si>
    <t>Neformālās izglītības pasākumi, t.sk. latviešu valodas apguve, Ukrainas bērniem un jauniešiem</t>
  </si>
  <si>
    <t xml:space="preserve">Baložu vidusskolas projekts </t>
  </si>
  <si>
    <t>Ieņēmumi par iestāžu projektiem (PII Ieviņa, Baldones vidusskola)</t>
  </si>
  <si>
    <t>Kultūras ministrijas finansējums projektam YouthZero2Hero</t>
  </si>
  <si>
    <t>ANM - Apvienotā gājēju ceļa un veloceļa izbūve gar Ziemeļu ielu Ķekavā, Ķekavas pagastā, Ķekavas novadā, no autoceļa A7 līdz autoceļam A5</t>
  </si>
  <si>
    <t>Līdzfinansējums remigrācijas konkursam</t>
  </si>
  <si>
    <t xml:space="preserve">  7700</t>
  </si>
  <si>
    <t xml:space="preserve">  Starptautiskā sadarbība</t>
  </si>
  <si>
    <t xml:space="preserve">  7200</t>
  </si>
  <si>
    <t xml:space="preserve">  Pašvaldību transferti un uzturēšanas izdevumu transferti</t>
  </si>
  <si>
    <t>7000</t>
  </si>
  <si>
    <t>Transferti, uzturēšanas izdevumu transferti, pašu resursu maksājumi, starptautiskā sadarbība</t>
  </si>
  <si>
    <t xml:space="preserve">  6500</t>
  </si>
  <si>
    <t xml:space="preserve">  Kompensācijas, kuras izmaksā personām, pamatojoties uz Latvijas tiesu, Eiropas Savienības Tiesas, Eiropas Cilvēktiesību tiesas nolēmumiem</t>
  </si>
  <si>
    <t xml:space="preserve">  6400</t>
  </si>
  <si>
    <t xml:space="preserve">  Pārējie klasifikācijā neminētie maksājumi iedzīvotājiem natūrā un kompensācijas</t>
  </si>
  <si>
    <t xml:space="preserve">  6300</t>
  </si>
  <si>
    <t xml:space="preserve">  Sociālie pabalsti natūrā</t>
  </si>
  <si>
    <t xml:space="preserve">  6200</t>
  </si>
  <si>
    <t xml:space="preserve">  Pensijas un sociālie pabalsti naudā</t>
  </si>
  <si>
    <t>6000</t>
  </si>
  <si>
    <t>Sociāla rakstura maksājumi un kompensācijas</t>
  </si>
  <si>
    <t xml:space="preserve">  5200</t>
  </si>
  <si>
    <t xml:space="preserve">  Pamatlīdzekļi, ieguldījuma īpašumi un bioloģiskie aktīvi</t>
  </si>
  <si>
    <t xml:space="preserve">  5100</t>
  </si>
  <si>
    <t xml:space="preserve">  Nemateriālie ieguldījumi</t>
  </si>
  <si>
    <t>5000</t>
  </si>
  <si>
    <t>Pamatkapitāla veidošana</t>
  </si>
  <si>
    <t xml:space="preserve">  4300</t>
  </si>
  <si>
    <t xml:space="preserve">  Pārējie procentu maksājumi</t>
  </si>
  <si>
    <t xml:space="preserve">  4200</t>
  </si>
  <si>
    <t xml:space="preserve">  Procentu maksājumi iekšzemes kredītiestādēm</t>
  </si>
  <si>
    <t>4000</t>
  </si>
  <si>
    <t>Procentu izdevumi</t>
  </si>
  <si>
    <t xml:space="preserve">  3200</t>
  </si>
  <si>
    <t xml:space="preserve">  Subsīdijas un dotācijas komersantiem, biedrībām, nodibinājumiem un fiziskām personām</t>
  </si>
  <si>
    <t>3000</t>
  </si>
  <si>
    <t>Subsīdijas un dotācijas</t>
  </si>
  <si>
    <t xml:space="preserve">  2500</t>
  </si>
  <si>
    <t xml:space="preserve">  Budžeta iestāžu nodokļu, nodevu un sankciju maksājumi</t>
  </si>
  <si>
    <t xml:space="preserve">  2400</t>
  </si>
  <si>
    <t xml:space="preserve">  Izdevumi periodikas iegādei bibliotēku krājumiem</t>
  </si>
  <si>
    <t xml:space="preserve">  2300</t>
  </si>
  <si>
    <t xml:space="preserve">  Krājumi, materiāli, energoresursi, preces, biroja preces un inventārs, kurus neuzskaita kodā 5000</t>
  </si>
  <si>
    <t xml:space="preserve">  2200</t>
  </si>
  <si>
    <t xml:space="preserve">  Pakalpojumi</t>
  </si>
  <si>
    <t xml:space="preserve">  2100</t>
  </si>
  <si>
    <t xml:space="preserve">  Mācību, darba un dienesta komandējumi, darba braucieni</t>
  </si>
  <si>
    <t>2000</t>
  </si>
  <si>
    <t>Preces un pakalpojumi</t>
  </si>
  <si>
    <t xml:space="preserve">  1200</t>
  </si>
  <si>
    <t xml:space="preserve">  Darba devēja valsts sociālās apdrošināšanas obligātās iemaksas, pabalsti un kompensācijas</t>
  </si>
  <si>
    <t xml:space="preserve">  1100</t>
  </si>
  <si>
    <t xml:space="preserve">  Atalgojums</t>
  </si>
  <si>
    <t>1000</t>
  </si>
  <si>
    <t>Atlīdzība</t>
  </si>
  <si>
    <t>Izdevumi atbilstoši ekonomiskajām kategorijām</t>
  </si>
  <si>
    <t>Atpūta, kultūra un reliģija</t>
  </si>
  <si>
    <t>Veselība</t>
  </si>
  <si>
    <t>Teritoriju un mājokļu apsaimniekošana</t>
  </si>
  <si>
    <t>Vides aizsardzība</t>
  </si>
  <si>
    <t>Ekonomiskā darbība</t>
  </si>
  <si>
    <t>Sabiedriskā kārtība un drošība</t>
  </si>
  <si>
    <t>Vispārējie valdības dienesti</t>
  </si>
  <si>
    <t>Izdevumi atbilstoši funkcionālajām kategorijām</t>
  </si>
  <si>
    <t>EUR</t>
  </si>
  <si>
    <t>Precizētais 2024. gada budžets</t>
  </si>
  <si>
    <t>Grozījumi (+/-)</t>
  </si>
  <si>
    <t>Apstiprināts 2024. gadam</t>
  </si>
  <si>
    <t>Budžeta kategoriju kodi</t>
  </si>
  <si>
    <t>Rādītāju nosaukumi</t>
  </si>
  <si>
    <t>4.pielikums</t>
  </si>
  <si>
    <t>Izdevumu kopsavilkums atbilstoši funkcionālajām un ekonomiskajām kategorijām</t>
  </si>
  <si>
    <t>KOPĀ IZDEVUMI</t>
  </si>
  <si>
    <t>Fiansēšana</t>
  </si>
  <si>
    <t>Saņemto aizņēmumu atmaksa</t>
  </si>
  <si>
    <t>Akcijas un cita līdzdalība pašu kapitālā</t>
  </si>
  <si>
    <t>Līdzekļu atlikums perioda beigās</t>
  </si>
  <si>
    <t>Aizņēmuma pamatsummas atmaksa(pamatbudžets)</t>
  </si>
  <si>
    <t>Aizņēmuma pamatsummas atmaksa no dotācijas autoceļiem</t>
  </si>
  <si>
    <t>Projekts - Atbalsts izglītības iestāžu pašpārvalžu attīstībai programmas "Kontakts" iniciatīvu projektu īstenošanai</t>
  </si>
  <si>
    <t>PII Ieviņa ERASMUS projekts</t>
  </si>
  <si>
    <t>Nacionālā veselības dienesta finansējums - Ārstniecības pakalpojumu nodaļa</t>
  </si>
  <si>
    <t>Projekts bērnu pieskatīšans pakalpojumi Ķekavas novadā</t>
  </si>
  <si>
    <t>ES finansējums par supervīziijām, SAC</t>
  </si>
  <si>
    <t>Projekts “Izglītojoša pilsētu kopiena: Eiropas vides tīkls jaunatnes iespēju nodrošināšanai un kopienas veidošanai”  Ed.U.Co</t>
  </si>
  <si>
    <t>Projekts "Bērnu pieskatīšanas pakalpojumi Ķekavas novadā"</t>
  </si>
  <si>
    <t>1.0.0.0.</t>
  </si>
  <si>
    <t>4.0.0.0</t>
  </si>
  <si>
    <t>IENĀKUMA NODOKĻI</t>
  </si>
  <si>
    <t>ĪPAŠUMA NODOKĻI</t>
  </si>
  <si>
    <t>4.12.0.</t>
  </si>
  <si>
    <t>5.0.0.0</t>
  </si>
  <si>
    <t>NODOKĻI PAR PAKALPOJUMIEM UN PRECĒM</t>
  </si>
  <si>
    <t>IEŅĒMUMI NO UZŅĒMĒJDARBĪBAS UN ĪPAŠUMA</t>
  </si>
  <si>
    <t>9.0.0.0.</t>
  </si>
  <si>
    <t>PAŠVALDĪBU NODEVAS UN KANCELEJAS NODEVAS</t>
  </si>
  <si>
    <t>10.0.0.0</t>
  </si>
  <si>
    <t>NAUDAS SODI UN SANKCIJAS</t>
  </si>
  <si>
    <t>12.0.0.0</t>
  </si>
  <si>
    <t>IEŅĒMUMI  NO ĪPAŠUMA IZNOMĀŠANAS, PĀRDOŠANAS</t>
  </si>
  <si>
    <t>NO VALSTS BUDŽETA DAĻĒJI FINANSĒTU ATVASINĀTU PUBL.PERSONU UN BUDŽETA NEFINANSĒTU IESTĀŽU TRANSFERTI</t>
  </si>
  <si>
    <t>18.0.0.0.</t>
  </si>
  <si>
    <t>VALSTS BUDŽETA TRANSFERTI</t>
  </si>
  <si>
    <t>19.0.0.0</t>
  </si>
  <si>
    <t>PAŠVALDĪBU BUDŽETU TRANSFERTI</t>
  </si>
  <si>
    <t>IESTĀDES IEŅĒMUMI</t>
  </si>
  <si>
    <t>IEŅĒMUMI KOPĀ</t>
  </si>
  <si>
    <t xml:space="preserve">Līdzekļu atlikums gada beigās </t>
  </si>
  <si>
    <t>Projekts - Publiskās ārtelpas attīstība Ķekavas pilsētas galvenajā laukumā Ābeļdārzā</t>
  </si>
  <si>
    <t>Aizņēmums projektam Pubiskās ārtelpas attīstība Ķekavas pilsētas galvenajā laukumā Ābeļdārzā</t>
  </si>
  <si>
    <t>ERAF finansējums Publiskās ārtelpas attīstībai</t>
  </si>
  <si>
    <t>Ceļu uzturēšana no pašvaldības budžeta</t>
  </si>
  <si>
    <t>2024.gada XX novembra</t>
  </si>
  <si>
    <t>5</t>
  </si>
  <si>
    <t>4</t>
  </si>
  <si>
    <t>3</t>
  </si>
  <si>
    <t>2</t>
  </si>
  <si>
    <t>1</t>
  </si>
  <si>
    <t>PĀRĒJIE NENODOKĻU IEŅĒMUMI</t>
  </si>
  <si>
    <t>Satiksmes drošības uzlabošana Gaismas ielas (autoceļš V6) krustojumā ar autoceļu AC V6 – Ķekavas putnu fabrika, Ķekava, Ķekavas novads</t>
  </si>
  <si>
    <t>2023.gada 14.februāra saistošajiem noteikumiem Nr. 3/2023</t>
  </si>
  <si>
    <t xml:space="preserve">2024.gada 21.novembra saistošajiem noteikumiem Nr. 30/2024 </t>
  </si>
  <si>
    <t>Viktorija Baire</t>
  </si>
  <si>
    <t>Domes priekšsēdētāja:              (*PARAKSTS)</t>
  </si>
  <si>
    <t>3.pielikums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</si>
</sst>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0.000"/>
    <numFmt numFmtId="166" formatCode="#,##0_ ;\-#,##0\ "/>
  </numFmts>
  <fonts count="30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b/>
      <i/>
      <sz val="9"/>
      <name val="Times New Roman"/>
      <family val="1"/>
      <charset val="186"/>
    </font>
    <font>
      <sz val="9"/>
      <color theme="1"/>
      <name val="Calibri"/>
      <family val="2"/>
      <charset val="186"/>
      <scheme val="minor"/>
    </font>
    <font>
      <sz val="9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9"/>
      <color theme="1"/>
      <name val="Times New Roman"/>
      <family val="1"/>
    </font>
    <font>
      <b/>
      <sz val="9"/>
      <name val="Times New Roman"/>
      <family val="1"/>
    </font>
    <font>
      <b/>
      <sz val="9"/>
      <color indexed="8"/>
      <name val="Times New Roman"/>
      <family val="1"/>
      <charset val="186"/>
    </font>
    <font>
      <b/>
      <sz val="10"/>
      <name val="Times New Roman"/>
      <family val="1"/>
      <charset val="186"/>
    </font>
    <font>
      <sz val="11"/>
      <name val="Calibri"/>
      <family val="2"/>
      <charset val="186"/>
      <scheme val="minor"/>
    </font>
    <font>
      <sz val="9"/>
      <color indexed="8"/>
      <name val="Times New Roman"/>
      <family val="1"/>
      <charset val="186"/>
    </font>
    <font>
      <sz val="8"/>
      <color indexed="8"/>
      <name val="Times New Roman"/>
      <family val="1"/>
      <charset val="186"/>
    </font>
    <font>
      <b/>
      <sz val="8"/>
      <color indexed="8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8"/>
      <name val="Calibri"/>
      <family val="2"/>
      <charset val="186"/>
      <scheme val="minor"/>
    </font>
    <font>
      <sz val="6"/>
      <color indexed="8"/>
      <name val="f6"/>
    </font>
    <font>
      <b/>
      <sz val="10"/>
      <color indexed="8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7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5" fillId="0" borderId="0" xfId="0" applyFont="1"/>
    <xf numFmtId="0" fontId="7" fillId="0" borderId="0" xfId="0" applyFont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left"/>
    </xf>
    <xf numFmtId="0" fontId="8" fillId="0" borderId="2" xfId="0" applyFont="1" applyBorder="1"/>
    <xf numFmtId="3" fontId="9" fillId="0" borderId="1" xfId="0" applyNumberFormat="1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/>
    </xf>
    <xf numFmtId="3" fontId="10" fillId="0" borderId="1" xfId="0" applyNumberFormat="1" applyFont="1" applyBorder="1" applyAlignment="1">
      <alignment horizontal="right" vertical="center"/>
    </xf>
    <xf numFmtId="3" fontId="3" fillId="0" borderId="1" xfId="0" applyNumberFormat="1" applyFont="1" applyBorder="1"/>
    <xf numFmtId="3" fontId="8" fillId="0" borderId="1" xfId="0" applyNumberFormat="1" applyFont="1" applyBorder="1"/>
    <xf numFmtId="0" fontId="5" fillId="2" borderId="1" xfId="0" applyFont="1" applyFill="1" applyBorder="1" applyAlignment="1">
      <alignment horizontal="left"/>
    </xf>
    <xf numFmtId="0" fontId="5" fillId="2" borderId="2" xfId="0" applyFont="1" applyFill="1" applyBorder="1"/>
    <xf numFmtId="3" fontId="4" fillId="2" borderId="1" xfId="0" applyNumberFormat="1" applyFont="1" applyFill="1" applyBorder="1"/>
    <xf numFmtId="3" fontId="4" fillId="2" borderId="1" xfId="0" applyNumberFormat="1" applyFont="1" applyFill="1" applyBorder="1" applyAlignment="1">
      <alignment horizontal="right" vertical="center"/>
    </xf>
    <xf numFmtId="3" fontId="5" fillId="2" borderId="1" xfId="0" applyNumberFormat="1" applyFont="1" applyFill="1" applyBorder="1"/>
    <xf numFmtId="3" fontId="11" fillId="2" borderId="1" xfId="0" applyNumberFormat="1" applyFont="1" applyFill="1" applyBorder="1" applyAlignment="1">
      <alignment horizontal="right" vertical="center"/>
    </xf>
    <xf numFmtId="0" fontId="8" fillId="0" borderId="1" xfId="0" applyFont="1" applyBorder="1" applyAlignment="1">
      <alignment horizontal="left"/>
    </xf>
    <xf numFmtId="3" fontId="5" fillId="2" borderId="1" xfId="0" applyNumberFormat="1" applyFont="1" applyFill="1" applyBorder="1" applyAlignment="1">
      <alignment horizontal="right" vertical="center"/>
    </xf>
    <xf numFmtId="3" fontId="0" fillId="0" borderId="0" xfId="0" applyNumberFormat="1"/>
    <xf numFmtId="49" fontId="5" fillId="2" borderId="1" xfId="0" applyNumberFormat="1" applyFont="1" applyFill="1" applyBorder="1" applyAlignment="1">
      <alignment horizontal="left"/>
    </xf>
    <xf numFmtId="49" fontId="8" fillId="3" borderId="1" xfId="0" applyNumberFormat="1" applyFont="1" applyFill="1" applyBorder="1" applyAlignment="1">
      <alignment horizontal="left"/>
    </xf>
    <xf numFmtId="0" fontId="8" fillId="3" borderId="2" xfId="0" applyFont="1" applyFill="1" applyBorder="1"/>
    <xf numFmtId="0" fontId="8" fillId="3" borderId="1" xfId="0" applyFont="1" applyFill="1" applyBorder="1" applyAlignment="1">
      <alignment horizontal="left"/>
    </xf>
    <xf numFmtId="0" fontId="10" fillId="0" borderId="3" xfId="0" applyFont="1" applyBorder="1" applyAlignment="1">
      <alignment vertical="center" wrapText="1"/>
    </xf>
    <xf numFmtId="3" fontId="8" fillId="0" borderId="1" xfId="0" applyNumberFormat="1" applyFont="1" applyBorder="1" applyAlignment="1">
      <alignment horizontal="right" vertical="center"/>
    </xf>
    <xf numFmtId="0" fontId="8" fillId="0" borderId="4" xfId="0" applyFont="1" applyBorder="1" applyAlignment="1">
      <alignment wrapText="1"/>
    </xf>
    <xf numFmtId="0" fontId="8" fillId="0" borderId="2" xfId="0" applyFont="1" applyBorder="1" applyAlignment="1">
      <alignment horizontal="left"/>
    </xf>
    <xf numFmtId="164" fontId="8" fillId="0" borderId="1" xfId="1" applyNumberFormat="1" applyFont="1" applyFill="1" applyBorder="1" applyAlignment="1">
      <alignment horizontal="right"/>
    </xf>
    <xf numFmtId="0" fontId="8" fillId="0" borderId="2" xfId="0" applyFont="1" applyBorder="1" applyAlignment="1">
      <alignment wrapText="1"/>
    </xf>
    <xf numFmtId="3" fontId="12" fillId="0" borderId="1" xfId="0" applyNumberFormat="1" applyFont="1" applyBorder="1"/>
    <xf numFmtId="3" fontId="13" fillId="0" borderId="1" xfId="0" applyNumberFormat="1" applyFont="1" applyBorder="1"/>
    <xf numFmtId="3" fontId="14" fillId="2" borderId="1" xfId="0" applyNumberFormat="1" applyFont="1" applyFill="1" applyBorder="1" applyAlignment="1">
      <alignment horizontal="right" vertical="center"/>
    </xf>
    <xf numFmtId="3" fontId="15" fillId="2" borderId="1" xfId="0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horizontal="left"/>
    </xf>
    <xf numFmtId="0" fontId="8" fillId="0" borderId="5" xfId="0" applyFont="1" applyBorder="1"/>
    <xf numFmtId="0" fontId="8" fillId="0" borderId="6" xfId="0" applyFont="1" applyBorder="1"/>
    <xf numFmtId="3" fontId="8" fillId="0" borderId="1" xfId="0" applyNumberFormat="1" applyFont="1" applyBorder="1" applyAlignment="1">
      <alignment horizontal="right" wrapText="1"/>
    </xf>
    <xf numFmtId="3" fontId="3" fillId="0" borderId="1" xfId="0" applyNumberFormat="1" applyFont="1" applyBorder="1" applyAlignment="1">
      <alignment horizontal="right" wrapText="1"/>
    </xf>
    <xf numFmtId="0" fontId="5" fillId="0" borderId="2" xfId="0" applyFont="1" applyBorder="1"/>
    <xf numFmtId="3" fontId="4" fillId="0" borderId="1" xfId="0" applyNumberFormat="1" applyFont="1" applyBorder="1"/>
    <xf numFmtId="3" fontId="5" fillId="0" borderId="1" xfId="0" applyNumberFormat="1" applyFont="1" applyBorder="1"/>
    <xf numFmtId="0" fontId="5" fillId="2" borderId="1" xfId="0" applyFont="1" applyFill="1" applyBorder="1"/>
    <xf numFmtId="0" fontId="6" fillId="2" borderId="2" xfId="0" applyFont="1" applyFill="1" applyBorder="1"/>
    <xf numFmtId="3" fontId="16" fillId="2" borderId="1" xfId="0" applyNumberFormat="1" applyFont="1" applyFill="1" applyBorder="1"/>
    <xf numFmtId="0" fontId="6" fillId="0" borderId="0" xfId="0" applyFont="1"/>
    <xf numFmtId="0" fontId="10" fillId="0" borderId="0" xfId="0" applyFont="1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1" xfId="0" applyFont="1" applyBorder="1" applyAlignment="1">
      <alignment horizontal="left"/>
    </xf>
    <xf numFmtId="0" fontId="6" fillId="0" borderId="2" xfId="0" applyFont="1" applyBorder="1"/>
    <xf numFmtId="3" fontId="3" fillId="0" borderId="1" xfId="0" applyNumberFormat="1" applyFont="1" applyBorder="1" applyAlignment="1">
      <alignment horizontal="right"/>
    </xf>
    <xf numFmtId="3" fontId="8" fillId="0" borderId="1" xfId="0" applyNumberFormat="1" applyFont="1" applyBorder="1" applyAlignment="1">
      <alignment horizontal="right"/>
    </xf>
    <xf numFmtId="3" fontId="3" fillId="0" borderId="2" xfId="0" applyNumberFormat="1" applyFont="1" applyBorder="1"/>
    <xf numFmtId="3" fontId="8" fillId="0" borderId="2" xfId="0" applyNumberFormat="1" applyFont="1" applyBorder="1"/>
    <xf numFmtId="3" fontId="4" fillId="2" borderId="1" xfId="0" applyNumberFormat="1" applyFont="1" applyFill="1" applyBorder="1" applyAlignment="1">
      <alignment horizontal="right"/>
    </xf>
    <xf numFmtId="3" fontId="17" fillId="2" borderId="1" xfId="0" applyNumberFormat="1" applyFont="1" applyFill="1" applyBorder="1" applyAlignment="1">
      <alignment horizontal="right"/>
    </xf>
    <xf numFmtId="3" fontId="5" fillId="2" borderId="1" xfId="0" applyNumberFormat="1" applyFont="1" applyFill="1" applyBorder="1" applyAlignment="1">
      <alignment horizontal="right"/>
    </xf>
    <xf numFmtId="3" fontId="3" fillId="0" borderId="2" xfId="0" applyNumberFormat="1" applyFont="1" applyBorder="1" applyAlignment="1">
      <alignment horizontal="right"/>
    </xf>
    <xf numFmtId="3" fontId="8" fillId="0" borderId="2" xfId="0" applyNumberFormat="1" applyFont="1" applyBorder="1" applyAlignment="1">
      <alignment horizontal="right"/>
    </xf>
    <xf numFmtId="49" fontId="13" fillId="0" borderId="1" xfId="0" applyNumberFormat="1" applyFont="1" applyBorder="1" applyAlignment="1">
      <alignment horizontal="left"/>
    </xf>
    <xf numFmtId="0" fontId="13" fillId="0" borderId="2" xfId="0" applyFont="1" applyBorder="1"/>
    <xf numFmtId="3" fontId="12" fillId="0" borderId="1" xfId="0" applyNumberFormat="1" applyFont="1" applyBorder="1" applyAlignment="1">
      <alignment horizontal="right"/>
    </xf>
    <xf numFmtId="3" fontId="13" fillId="0" borderId="1" xfId="0" applyNumberFormat="1" applyFont="1" applyBorder="1" applyAlignment="1">
      <alignment horizontal="right"/>
    </xf>
    <xf numFmtId="0" fontId="13" fillId="0" borderId="1" xfId="0" applyFont="1" applyBorder="1" applyAlignment="1">
      <alignment wrapText="1"/>
    </xf>
    <xf numFmtId="165" fontId="8" fillId="0" borderId="1" xfId="0" applyNumberFormat="1" applyFont="1" applyBorder="1" applyAlignment="1">
      <alignment horizontal="left"/>
    </xf>
    <xf numFmtId="164" fontId="3" fillId="0" borderId="1" xfId="1" applyNumberFormat="1" applyFont="1" applyBorder="1"/>
    <xf numFmtId="0" fontId="13" fillId="0" borderId="0" xfId="0" applyFont="1"/>
    <xf numFmtId="49" fontId="5" fillId="0" borderId="1" xfId="0" applyNumberFormat="1" applyFont="1" applyBorder="1" applyAlignment="1">
      <alignment horizontal="left"/>
    </xf>
    <xf numFmtId="3" fontId="4" fillId="0" borderId="0" xfId="0" applyNumberFormat="1" applyFont="1"/>
    <xf numFmtId="0" fontId="2" fillId="0" borderId="0" xfId="0" applyFont="1"/>
    <xf numFmtId="3" fontId="7" fillId="0" borderId="0" xfId="0" applyNumberFormat="1" applyFont="1"/>
    <xf numFmtId="0" fontId="5" fillId="0" borderId="0" xfId="0" applyFont="1" applyAlignment="1">
      <alignment horizontal="left"/>
    </xf>
    <xf numFmtId="0" fontId="8" fillId="0" borderId="0" xfId="0" applyFont="1"/>
    <xf numFmtId="0" fontId="18" fillId="0" borderId="0" xfId="0" applyFont="1"/>
    <xf numFmtId="0" fontId="8" fillId="0" borderId="0" xfId="0" applyFont="1" applyAlignment="1">
      <alignment horizontal="right"/>
    </xf>
    <xf numFmtId="0" fontId="9" fillId="0" borderId="0" xfId="0" applyFont="1"/>
    <xf numFmtId="164" fontId="12" fillId="0" borderId="1" xfId="1" applyNumberFormat="1" applyFont="1" applyFill="1" applyBorder="1"/>
    <xf numFmtId="0" fontId="13" fillId="0" borderId="2" xfId="0" applyFont="1" applyBorder="1" applyAlignment="1">
      <alignment wrapText="1"/>
    </xf>
    <xf numFmtId="166" fontId="12" fillId="0" borderId="1" xfId="1" applyNumberFormat="1" applyFont="1" applyFill="1" applyBorder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22" fillId="0" borderId="0" xfId="0" applyFont="1"/>
    <xf numFmtId="164" fontId="4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8" fillId="0" borderId="0" xfId="1" applyNumberFormat="1" applyFont="1" applyAlignment="1">
      <alignment horizontal="right"/>
    </xf>
    <xf numFmtId="0" fontId="23" fillId="0" borderId="9" xfId="0" applyFont="1" applyBorder="1" applyAlignment="1">
      <alignment vertical="center" wrapText="1"/>
    </xf>
    <xf numFmtId="164" fontId="0" fillId="0" borderId="0" xfId="0" applyNumberFormat="1"/>
    <xf numFmtId="0" fontId="8" fillId="0" borderId="0" xfId="0" applyFont="1" applyAlignment="1">
      <alignment horizontal="left"/>
    </xf>
    <xf numFmtId="3" fontId="8" fillId="0" borderId="0" xfId="0" applyNumberFormat="1" applyFont="1" applyAlignment="1">
      <alignment horizontal="right"/>
    </xf>
    <xf numFmtId="0" fontId="8" fillId="0" borderId="0" xfId="0" applyFont="1" applyAlignment="1">
      <alignment wrapText="1"/>
    </xf>
    <xf numFmtId="3" fontId="5" fillId="0" borderId="0" xfId="0" applyNumberFormat="1" applyFont="1"/>
    <xf numFmtId="3" fontId="18" fillId="0" borderId="0" xfId="0" applyNumberFormat="1" applyFont="1"/>
    <xf numFmtId="49" fontId="13" fillId="0" borderId="7" xfId="0" applyNumberFormat="1" applyFont="1" applyBorder="1" applyAlignment="1">
      <alignment horizontal="left"/>
    </xf>
    <xf numFmtId="0" fontId="8" fillId="0" borderId="8" xfId="0" applyFont="1" applyBorder="1"/>
    <xf numFmtId="3" fontId="3" fillId="0" borderId="7" xfId="0" applyNumberFormat="1" applyFont="1" applyBorder="1"/>
    <xf numFmtId="3" fontId="8" fillId="0" borderId="7" xfId="0" applyNumberFormat="1" applyFont="1" applyBorder="1"/>
    <xf numFmtId="0" fontId="8" fillId="0" borderId="8" xfId="0" applyFont="1" applyBorder="1" applyAlignment="1">
      <alignment wrapText="1"/>
    </xf>
    <xf numFmtId="3" fontId="3" fillId="0" borderId="7" xfId="0" applyNumberFormat="1" applyFont="1" applyBorder="1" applyAlignment="1">
      <alignment horizontal="right" vertical="center"/>
    </xf>
    <xf numFmtId="3" fontId="9" fillId="0" borderId="7" xfId="0" applyNumberFormat="1" applyFont="1" applyBorder="1" applyAlignment="1">
      <alignment horizontal="right" vertical="center"/>
    </xf>
    <xf numFmtId="49" fontId="8" fillId="0" borderId="7" xfId="0" applyNumberFormat="1" applyFont="1" applyBorder="1" applyAlignment="1">
      <alignment horizontal="left"/>
    </xf>
    <xf numFmtId="0" fontId="5" fillId="4" borderId="7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left"/>
    </xf>
    <xf numFmtId="0" fontId="5" fillId="4" borderId="7" xfId="0" applyFont="1" applyFill="1" applyBorder="1" applyAlignment="1">
      <alignment horizontal="left"/>
    </xf>
    <xf numFmtId="0" fontId="5" fillId="4" borderId="8" xfId="0" applyFont="1" applyFill="1" applyBorder="1"/>
    <xf numFmtId="3" fontId="4" fillId="4" borderId="7" xfId="0" applyNumberFormat="1" applyFont="1" applyFill="1" applyBorder="1"/>
    <xf numFmtId="3" fontId="5" fillId="4" borderId="7" xfId="0" applyNumberFormat="1" applyFont="1" applyFill="1" applyBorder="1"/>
    <xf numFmtId="3" fontId="4" fillId="4" borderId="7" xfId="0" applyNumberFormat="1" applyFont="1" applyFill="1" applyBorder="1" applyAlignment="1">
      <alignment horizontal="right" vertical="center"/>
    </xf>
    <xf numFmtId="3" fontId="11" fillId="4" borderId="7" xfId="0" applyNumberFormat="1" applyFont="1" applyFill="1" applyBorder="1" applyAlignment="1">
      <alignment horizontal="right" vertical="center"/>
    </xf>
    <xf numFmtId="3" fontId="5" fillId="4" borderId="7" xfId="0" applyNumberFormat="1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left"/>
    </xf>
    <xf numFmtId="0" fontId="5" fillId="0" borderId="7" xfId="0" applyFont="1" applyBorder="1" applyAlignment="1">
      <alignment horizontal="left"/>
    </xf>
    <xf numFmtId="49" fontId="5" fillId="4" borderId="7" xfId="0" applyNumberFormat="1" applyFont="1" applyFill="1" applyBorder="1" applyAlignment="1">
      <alignment horizontal="left"/>
    </xf>
    <xf numFmtId="0" fontId="5" fillId="4" borderId="0" xfId="0" applyFont="1" applyFill="1"/>
    <xf numFmtId="0" fontId="5" fillId="4" borderId="8" xfId="0" applyFont="1" applyFill="1" applyBorder="1" applyAlignment="1">
      <alignment wrapText="1"/>
    </xf>
    <xf numFmtId="3" fontId="4" fillId="4" borderId="7" xfId="0" applyNumberFormat="1" applyFont="1" applyFill="1" applyBorder="1" applyAlignment="1">
      <alignment horizontal="right"/>
    </xf>
    <xf numFmtId="3" fontId="11" fillId="4" borderId="7" xfId="0" applyNumberFormat="1" applyFont="1" applyFill="1" applyBorder="1" applyAlignment="1">
      <alignment horizontal="right"/>
    </xf>
    <xf numFmtId="3" fontId="4" fillId="4" borderId="7" xfId="0" applyNumberFormat="1" applyFont="1" applyFill="1" applyBorder="1" applyAlignment="1">
      <alignment horizontal="right" wrapText="1"/>
    </xf>
    <xf numFmtId="3" fontId="5" fillId="4" borderId="7" xfId="0" applyNumberFormat="1" applyFont="1" applyFill="1" applyBorder="1" applyAlignment="1">
      <alignment horizontal="right" wrapText="1"/>
    </xf>
    <xf numFmtId="164" fontId="5" fillId="4" borderId="7" xfId="1" applyNumberFormat="1" applyFont="1" applyFill="1" applyBorder="1" applyAlignment="1">
      <alignment horizontal="right" wrapText="1"/>
    </xf>
    <xf numFmtId="164" fontId="10" fillId="0" borderId="1" xfId="1" applyNumberFormat="1" applyFont="1" applyBorder="1" applyAlignment="1">
      <alignment horizontal="right" vertical="center"/>
    </xf>
    <xf numFmtId="164" fontId="9" fillId="0" borderId="1" xfId="1" applyNumberFormat="1" applyFont="1" applyBorder="1" applyAlignment="1">
      <alignment horizontal="right" vertical="center"/>
    </xf>
    <xf numFmtId="49" fontId="5" fillId="0" borderId="7" xfId="0" applyNumberFormat="1" applyFont="1" applyBorder="1" applyAlignment="1">
      <alignment horizontal="left"/>
    </xf>
    <xf numFmtId="0" fontId="13" fillId="0" borderId="7" xfId="0" applyFont="1" applyBorder="1" applyAlignment="1">
      <alignment wrapText="1"/>
    </xf>
    <xf numFmtId="3" fontId="8" fillId="0" borderId="7" xfId="0" applyNumberFormat="1" applyFont="1" applyBorder="1" applyAlignment="1">
      <alignment horizontal="right" wrapText="1"/>
    </xf>
    <xf numFmtId="3" fontId="13" fillId="0" borderId="2" xfId="0" applyNumberFormat="1" applyFont="1" applyBorder="1" applyAlignment="1">
      <alignment horizontal="right"/>
    </xf>
    <xf numFmtId="3" fontId="15" fillId="2" borderId="1" xfId="0" applyNumberFormat="1" applyFont="1" applyFill="1" applyBorder="1" applyAlignment="1">
      <alignment horizontal="right"/>
    </xf>
    <xf numFmtId="3" fontId="13" fillId="0" borderId="7" xfId="0" applyNumberFormat="1" applyFont="1" applyBorder="1"/>
    <xf numFmtId="0" fontId="20" fillId="0" borderId="10" xfId="0" applyFont="1" applyBorder="1" applyAlignment="1">
      <alignment horizontal="left" wrapText="1"/>
    </xf>
    <xf numFmtId="0" fontId="21" fillId="0" borderId="10" xfId="0" applyFont="1" applyBorder="1" applyAlignment="1">
      <alignment horizontal="left" wrapText="1"/>
    </xf>
    <xf numFmtId="0" fontId="25" fillId="0" borderId="10" xfId="0" applyFont="1" applyBorder="1" applyAlignment="1">
      <alignment horizontal="center" wrapText="1"/>
    </xf>
    <xf numFmtId="0" fontId="21" fillId="0" borderId="10" xfId="0" applyFont="1" applyBorder="1" applyAlignment="1">
      <alignment horizontal="center" wrapText="1"/>
    </xf>
    <xf numFmtId="0" fontId="19" fillId="0" borderId="0" xfId="0" applyFont="1" applyAlignment="1">
      <alignment horizontal="center"/>
    </xf>
    <xf numFmtId="0" fontId="21" fillId="0" borderId="10" xfId="0" applyFont="1" applyBorder="1" applyAlignment="1">
      <alignment horizontal="center" vertical="center" wrapText="1"/>
    </xf>
    <xf numFmtId="164" fontId="16" fillId="0" borderId="10" xfId="1" applyNumberFormat="1" applyFont="1" applyBorder="1" applyAlignment="1">
      <alignment horizontal="left" wrapText="1"/>
    </xf>
    <xf numFmtId="164" fontId="16" fillId="0" borderId="10" xfId="1" applyNumberFormat="1" applyFont="1" applyBorder="1" applyAlignment="1">
      <alignment horizontal="right" wrapText="1"/>
    </xf>
    <xf numFmtId="164" fontId="20" fillId="0" borderId="10" xfId="1" applyNumberFormat="1" applyFont="1" applyBorder="1" applyAlignment="1">
      <alignment horizontal="left" wrapText="1"/>
    </xf>
    <xf numFmtId="164" fontId="20" fillId="0" borderId="10" xfId="1" applyNumberFormat="1" applyFont="1" applyBorder="1" applyAlignment="1">
      <alignment horizontal="right" wrapText="1"/>
    </xf>
    <xf numFmtId="0" fontId="21" fillId="0" borderId="13" xfId="0" applyFont="1" applyBorder="1" applyAlignment="1">
      <alignment horizontal="left" wrapText="1"/>
    </xf>
    <xf numFmtId="0" fontId="21" fillId="0" borderId="12" xfId="0" applyFont="1" applyBorder="1" applyAlignment="1">
      <alignment horizontal="left" wrapText="1"/>
    </xf>
    <xf numFmtId="164" fontId="26" fillId="0" borderId="10" xfId="1" applyNumberFormat="1" applyFont="1" applyBorder="1" applyAlignment="1">
      <alignment wrapText="1"/>
    </xf>
    <xf numFmtId="164" fontId="16" fillId="0" borderId="10" xfId="1" applyNumberFormat="1" applyFont="1" applyBorder="1" applyAlignment="1">
      <alignment wrapText="1"/>
    </xf>
    <xf numFmtId="164" fontId="16" fillId="0" borderId="12" xfId="0" applyNumberFormat="1" applyFont="1" applyBorder="1" applyAlignment="1">
      <alignment horizontal="left" wrapText="1"/>
    </xf>
    <xf numFmtId="164" fontId="20" fillId="0" borderId="10" xfId="1" applyNumberFormat="1" applyFont="1" applyBorder="1" applyAlignment="1">
      <alignment wrapText="1"/>
    </xf>
    <xf numFmtId="0" fontId="5" fillId="0" borderId="10" xfId="0" applyFont="1" applyBorder="1" applyAlignment="1">
      <alignment horizontal="left"/>
    </xf>
    <xf numFmtId="0" fontId="8" fillId="0" borderId="13" xfId="0" applyFont="1" applyBorder="1" applyAlignment="1">
      <alignment wrapText="1"/>
    </xf>
    <xf numFmtId="3" fontId="3" fillId="0" borderId="10" xfId="0" applyNumberFormat="1" applyFont="1" applyBorder="1"/>
    <xf numFmtId="3" fontId="8" fillId="0" borderId="10" xfId="0" applyNumberFormat="1" applyFont="1" applyBorder="1" applyAlignment="1">
      <alignment horizontal="right" wrapText="1"/>
    </xf>
    <xf numFmtId="0" fontId="21" fillId="0" borderId="15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164" fontId="21" fillId="0" borderId="13" xfId="1" applyNumberFormat="1" applyFont="1" applyBorder="1" applyAlignment="1">
      <alignment horizontal="center" wrapText="1"/>
    </xf>
    <xf numFmtId="164" fontId="21" fillId="0" borderId="12" xfId="1" applyNumberFormat="1" applyFont="1" applyBorder="1" applyAlignment="1">
      <alignment horizontal="center" wrapText="1"/>
    </xf>
    <xf numFmtId="164" fontId="21" fillId="0" borderId="11" xfId="1" applyNumberFormat="1" applyFont="1" applyBorder="1" applyAlignment="1">
      <alignment horizontal="center" wrapText="1"/>
    </xf>
    <xf numFmtId="0" fontId="27" fillId="0" borderId="0" xfId="0" applyFont="1"/>
    <xf numFmtId="0" fontId="28" fillId="0" borderId="0" xfId="0" applyFont="1"/>
    <xf numFmtId="0" fontId="29" fillId="0" borderId="0" xfId="0" applyFont="1"/>
    <xf numFmtId="0" fontId="11" fillId="0" borderId="0" xfId="0" applyFont="1"/>
    <xf numFmtId="0" fontId="2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855EE-FAAD-4EBE-8E6E-3D23B5DFE9F7}">
  <sheetPr codeName="Sheet1">
    <pageSetUpPr autoPageBreaks="0"/>
  </sheetPr>
  <dimension ref="A1:M322"/>
  <sheetViews>
    <sheetView zoomScaleNormal="100" workbookViewId="0">
      <pane ySplit="10" topLeftCell="A294" activePane="bottomLeft" state="frozen"/>
      <selection pane="bottomLeft" activeCell="C295" sqref="C295"/>
    </sheetView>
  </sheetViews>
  <sheetFormatPr defaultColWidth="8.84375" defaultRowHeight="14.6"/>
  <cols>
    <col min="1" max="1" width="8" customWidth="1"/>
    <col min="2" max="2" width="53.3828125" customWidth="1"/>
    <col min="3" max="3" width="13.3828125" customWidth="1"/>
    <col min="4" max="4" width="12.3828125" style="81" customWidth="1"/>
    <col min="5" max="5" width="14.15234375" style="6" customWidth="1"/>
    <col min="6" max="8" width="15.15234375" customWidth="1"/>
    <col min="9" max="9" width="12" customWidth="1"/>
    <col min="10" max="10" width="12.3828125" customWidth="1"/>
    <col min="11" max="11" width="14.15234375" customWidth="1"/>
    <col min="12" max="12" width="18" customWidth="1"/>
    <col min="255" max="255" width="8" customWidth="1"/>
    <col min="256" max="256" width="53.3828125" customWidth="1"/>
    <col min="257" max="258" width="17.3828125" customWidth="1"/>
    <col min="259" max="259" width="18.84375" customWidth="1"/>
    <col min="260" max="260" width="16.3828125" customWidth="1"/>
    <col min="261" max="261" width="13.3828125" customWidth="1"/>
    <col min="262" max="262" width="12" customWidth="1"/>
    <col min="263" max="263" width="11.3828125" customWidth="1"/>
    <col min="264" max="264" width="11" customWidth="1"/>
    <col min="511" max="511" width="8" customWidth="1"/>
    <col min="512" max="512" width="53.3828125" customWidth="1"/>
    <col min="513" max="514" width="17.3828125" customWidth="1"/>
    <col min="515" max="515" width="18.84375" customWidth="1"/>
    <col min="516" max="516" width="16.3828125" customWidth="1"/>
    <col min="517" max="517" width="13.3828125" customWidth="1"/>
    <col min="518" max="518" width="12" customWidth="1"/>
    <col min="519" max="519" width="11.3828125" customWidth="1"/>
    <col min="520" max="520" width="11" customWidth="1"/>
    <col min="767" max="767" width="8" customWidth="1"/>
    <col min="768" max="768" width="53.3828125" customWidth="1"/>
    <col min="769" max="770" width="17.3828125" customWidth="1"/>
    <col min="771" max="771" width="18.84375" customWidth="1"/>
    <col min="772" max="772" width="16.3828125" customWidth="1"/>
    <col min="773" max="773" width="13.3828125" customWidth="1"/>
    <col min="774" max="774" width="12" customWidth="1"/>
    <col min="775" max="775" width="11.3828125" customWidth="1"/>
    <col min="776" max="776" width="11" customWidth="1"/>
    <col min="1023" max="1023" width="8" customWidth="1"/>
    <col min="1024" max="1024" width="53.3828125" customWidth="1"/>
    <col min="1025" max="1026" width="17.3828125" customWidth="1"/>
    <col min="1027" max="1027" width="18.84375" customWidth="1"/>
    <col min="1028" max="1028" width="16.3828125" customWidth="1"/>
    <col min="1029" max="1029" width="13.3828125" customWidth="1"/>
    <col min="1030" max="1030" width="12" customWidth="1"/>
    <col min="1031" max="1031" width="11.3828125" customWidth="1"/>
    <col min="1032" max="1032" width="11" customWidth="1"/>
    <col min="1279" max="1279" width="8" customWidth="1"/>
    <col min="1280" max="1280" width="53.3828125" customWidth="1"/>
    <col min="1281" max="1282" width="17.3828125" customWidth="1"/>
    <col min="1283" max="1283" width="18.84375" customWidth="1"/>
    <col min="1284" max="1284" width="16.3828125" customWidth="1"/>
    <col min="1285" max="1285" width="13.3828125" customWidth="1"/>
    <col min="1286" max="1286" width="12" customWidth="1"/>
    <col min="1287" max="1287" width="11.3828125" customWidth="1"/>
    <col min="1288" max="1288" width="11" customWidth="1"/>
    <col min="1535" max="1535" width="8" customWidth="1"/>
    <col min="1536" max="1536" width="53.3828125" customWidth="1"/>
    <col min="1537" max="1538" width="17.3828125" customWidth="1"/>
    <col min="1539" max="1539" width="18.84375" customWidth="1"/>
    <col min="1540" max="1540" width="16.3828125" customWidth="1"/>
    <col min="1541" max="1541" width="13.3828125" customWidth="1"/>
    <col min="1542" max="1542" width="12" customWidth="1"/>
    <col min="1543" max="1543" width="11.3828125" customWidth="1"/>
    <col min="1544" max="1544" width="11" customWidth="1"/>
    <col min="1791" max="1791" width="8" customWidth="1"/>
    <col min="1792" max="1792" width="53.3828125" customWidth="1"/>
    <col min="1793" max="1794" width="17.3828125" customWidth="1"/>
    <col min="1795" max="1795" width="18.84375" customWidth="1"/>
    <col min="1796" max="1796" width="16.3828125" customWidth="1"/>
    <col min="1797" max="1797" width="13.3828125" customWidth="1"/>
    <col min="1798" max="1798" width="12" customWidth="1"/>
    <col min="1799" max="1799" width="11.3828125" customWidth="1"/>
    <col min="1800" max="1800" width="11" customWidth="1"/>
    <col min="2047" max="2047" width="8" customWidth="1"/>
    <col min="2048" max="2048" width="53.3828125" customWidth="1"/>
    <col min="2049" max="2050" width="17.3828125" customWidth="1"/>
    <col min="2051" max="2051" width="18.84375" customWidth="1"/>
    <col min="2052" max="2052" width="16.3828125" customWidth="1"/>
    <col min="2053" max="2053" width="13.3828125" customWidth="1"/>
    <col min="2054" max="2054" width="12" customWidth="1"/>
    <col min="2055" max="2055" width="11.3828125" customWidth="1"/>
    <col min="2056" max="2056" width="11" customWidth="1"/>
    <col min="2303" max="2303" width="8" customWidth="1"/>
    <col min="2304" max="2304" width="53.3828125" customWidth="1"/>
    <col min="2305" max="2306" width="17.3828125" customWidth="1"/>
    <col min="2307" max="2307" width="18.84375" customWidth="1"/>
    <col min="2308" max="2308" width="16.3828125" customWidth="1"/>
    <col min="2309" max="2309" width="13.3828125" customWidth="1"/>
    <col min="2310" max="2310" width="12" customWidth="1"/>
    <col min="2311" max="2311" width="11.3828125" customWidth="1"/>
    <col min="2312" max="2312" width="11" customWidth="1"/>
    <col min="2559" max="2559" width="8" customWidth="1"/>
    <col min="2560" max="2560" width="53.3828125" customWidth="1"/>
    <col min="2561" max="2562" width="17.3828125" customWidth="1"/>
    <col min="2563" max="2563" width="18.84375" customWidth="1"/>
    <col min="2564" max="2564" width="16.3828125" customWidth="1"/>
    <col min="2565" max="2565" width="13.3828125" customWidth="1"/>
    <col min="2566" max="2566" width="12" customWidth="1"/>
    <col min="2567" max="2567" width="11.3828125" customWidth="1"/>
    <col min="2568" max="2568" width="11" customWidth="1"/>
    <col min="2815" max="2815" width="8" customWidth="1"/>
    <col min="2816" max="2816" width="53.3828125" customWidth="1"/>
    <col min="2817" max="2818" width="17.3828125" customWidth="1"/>
    <col min="2819" max="2819" width="18.84375" customWidth="1"/>
    <col min="2820" max="2820" width="16.3828125" customWidth="1"/>
    <col min="2821" max="2821" width="13.3828125" customWidth="1"/>
    <col min="2822" max="2822" width="12" customWidth="1"/>
    <col min="2823" max="2823" width="11.3828125" customWidth="1"/>
    <col min="2824" max="2824" width="11" customWidth="1"/>
    <col min="3071" max="3071" width="8" customWidth="1"/>
    <col min="3072" max="3072" width="53.3828125" customWidth="1"/>
    <col min="3073" max="3074" width="17.3828125" customWidth="1"/>
    <col min="3075" max="3075" width="18.84375" customWidth="1"/>
    <col min="3076" max="3076" width="16.3828125" customWidth="1"/>
    <col min="3077" max="3077" width="13.3828125" customWidth="1"/>
    <col min="3078" max="3078" width="12" customWidth="1"/>
    <col min="3079" max="3079" width="11.3828125" customWidth="1"/>
    <col min="3080" max="3080" width="11" customWidth="1"/>
    <col min="3327" max="3327" width="8" customWidth="1"/>
    <col min="3328" max="3328" width="53.3828125" customWidth="1"/>
    <col min="3329" max="3330" width="17.3828125" customWidth="1"/>
    <col min="3331" max="3331" width="18.84375" customWidth="1"/>
    <col min="3332" max="3332" width="16.3828125" customWidth="1"/>
    <col min="3333" max="3333" width="13.3828125" customWidth="1"/>
    <col min="3334" max="3334" width="12" customWidth="1"/>
    <col min="3335" max="3335" width="11.3828125" customWidth="1"/>
    <col min="3336" max="3336" width="11" customWidth="1"/>
    <col min="3583" max="3583" width="8" customWidth="1"/>
    <col min="3584" max="3584" width="53.3828125" customWidth="1"/>
    <col min="3585" max="3586" width="17.3828125" customWidth="1"/>
    <col min="3587" max="3587" width="18.84375" customWidth="1"/>
    <col min="3588" max="3588" width="16.3828125" customWidth="1"/>
    <col min="3589" max="3589" width="13.3828125" customWidth="1"/>
    <col min="3590" max="3590" width="12" customWidth="1"/>
    <col min="3591" max="3591" width="11.3828125" customWidth="1"/>
    <col min="3592" max="3592" width="11" customWidth="1"/>
    <col min="3839" max="3839" width="8" customWidth="1"/>
    <col min="3840" max="3840" width="53.3828125" customWidth="1"/>
    <col min="3841" max="3842" width="17.3828125" customWidth="1"/>
    <col min="3843" max="3843" width="18.84375" customWidth="1"/>
    <col min="3844" max="3844" width="16.3828125" customWidth="1"/>
    <col min="3845" max="3845" width="13.3828125" customWidth="1"/>
    <col min="3846" max="3846" width="12" customWidth="1"/>
    <col min="3847" max="3847" width="11.3828125" customWidth="1"/>
    <col min="3848" max="3848" width="11" customWidth="1"/>
    <col min="4095" max="4095" width="8" customWidth="1"/>
    <col min="4096" max="4096" width="53.3828125" customWidth="1"/>
    <col min="4097" max="4098" width="17.3828125" customWidth="1"/>
    <col min="4099" max="4099" width="18.84375" customWidth="1"/>
    <col min="4100" max="4100" width="16.3828125" customWidth="1"/>
    <col min="4101" max="4101" width="13.3828125" customWidth="1"/>
    <col min="4102" max="4102" width="12" customWidth="1"/>
    <col min="4103" max="4103" width="11.3828125" customWidth="1"/>
    <col min="4104" max="4104" width="11" customWidth="1"/>
    <col min="4351" max="4351" width="8" customWidth="1"/>
    <col min="4352" max="4352" width="53.3828125" customWidth="1"/>
    <col min="4353" max="4354" width="17.3828125" customWidth="1"/>
    <col min="4355" max="4355" width="18.84375" customWidth="1"/>
    <col min="4356" max="4356" width="16.3828125" customWidth="1"/>
    <col min="4357" max="4357" width="13.3828125" customWidth="1"/>
    <col min="4358" max="4358" width="12" customWidth="1"/>
    <col min="4359" max="4359" width="11.3828125" customWidth="1"/>
    <col min="4360" max="4360" width="11" customWidth="1"/>
    <col min="4607" max="4607" width="8" customWidth="1"/>
    <col min="4608" max="4608" width="53.3828125" customWidth="1"/>
    <col min="4609" max="4610" width="17.3828125" customWidth="1"/>
    <col min="4611" max="4611" width="18.84375" customWidth="1"/>
    <col min="4612" max="4612" width="16.3828125" customWidth="1"/>
    <col min="4613" max="4613" width="13.3828125" customWidth="1"/>
    <col min="4614" max="4614" width="12" customWidth="1"/>
    <col min="4615" max="4615" width="11.3828125" customWidth="1"/>
    <col min="4616" max="4616" width="11" customWidth="1"/>
    <col min="4863" max="4863" width="8" customWidth="1"/>
    <col min="4864" max="4864" width="53.3828125" customWidth="1"/>
    <col min="4865" max="4866" width="17.3828125" customWidth="1"/>
    <col min="4867" max="4867" width="18.84375" customWidth="1"/>
    <col min="4868" max="4868" width="16.3828125" customWidth="1"/>
    <col min="4869" max="4869" width="13.3828125" customWidth="1"/>
    <col min="4870" max="4870" width="12" customWidth="1"/>
    <col min="4871" max="4871" width="11.3828125" customWidth="1"/>
    <col min="4872" max="4872" width="11" customWidth="1"/>
    <col min="5119" max="5119" width="8" customWidth="1"/>
    <col min="5120" max="5120" width="53.3828125" customWidth="1"/>
    <col min="5121" max="5122" width="17.3828125" customWidth="1"/>
    <col min="5123" max="5123" width="18.84375" customWidth="1"/>
    <col min="5124" max="5124" width="16.3828125" customWidth="1"/>
    <col min="5125" max="5125" width="13.3828125" customWidth="1"/>
    <col min="5126" max="5126" width="12" customWidth="1"/>
    <col min="5127" max="5127" width="11.3828125" customWidth="1"/>
    <col min="5128" max="5128" width="11" customWidth="1"/>
    <col min="5375" max="5375" width="8" customWidth="1"/>
    <col min="5376" max="5376" width="53.3828125" customWidth="1"/>
    <col min="5377" max="5378" width="17.3828125" customWidth="1"/>
    <col min="5379" max="5379" width="18.84375" customWidth="1"/>
    <col min="5380" max="5380" width="16.3828125" customWidth="1"/>
    <col min="5381" max="5381" width="13.3828125" customWidth="1"/>
    <col min="5382" max="5382" width="12" customWidth="1"/>
    <col min="5383" max="5383" width="11.3828125" customWidth="1"/>
    <col min="5384" max="5384" width="11" customWidth="1"/>
    <col min="5631" max="5631" width="8" customWidth="1"/>
    <col min="5632" max="5632" width="53.3828125" customWidth="1"/>
    <col min="5633" max="5634" width="17.3828125" customWidth="1"/>
    <col min="5635" max="5635" width="18.84375" customWidth="1"/>
    <col min="5636" max="5636" width="16.3828125" customWidth="1"/>
    <col min="5637" max="5637" width="13.3828125" customWidth="1"/>
    <col min="5638" max="5638" width="12" customWidth="1"/>
    <col min="5639" max="5639" width="11.3828125" customWidth="1"/>
    <col min="5640" max="5640" width="11" customWidth="1"/>
    <col min="5887" max="5887" width="8" customWidth="1"/>
    <col min="5888" max="5888" width="53.3828125" customWidth="1"/>
    <col min="5889" max="5890" width="17.3828125" customWidth="1"/>
    <col min="5891" max="5891" width="18.84375" customWidth="1"/>
    <col min="5892" max="5892" width="16.3828125" customWidth="1"/>
    <col min="5893" max="5893" width="13.3828125" customWidth="1"/>
    <col min="5894" max="5894" width="12" customWidth="1"/>
    <col min="5895" max="5895" width="11.3828125" customWidth="1"/>
    <col min="5896" max="5896" width="11" customWidth="1"/>
    <col min="6143" max="6143" width="8" customWidth="1"/>
    <col min="6144" max="6144" width="53.3828125" customWidth="1"/>
    <col min="6145" max="6146" width="17.3828125" customWidth="1"/>
    <col min="6147" max="6147" width="18.84375" customWidth="1"/>
    <col min="6148" max="6148" width="16.3828125" customWidth="1"/>
    <col min="6149" max="6149" width="13.3828125" customWidth="1"/>
    <col min="6150" max="6150" width="12" customWidth="1"/>
    <col min="6151" max="6151" width="11.3828125" customWidth="1"/>
    <col min="6152" max="6152" width="11" customWidth="1"/>
    <col min="6399" max="6399" width="8" customWidth="1"/>
    <col min="6400" max="6400" width="53.3828125" customWidth="1"/>
    <col min="6401" max="6402" width="17.3828125" customWidth="1"/>
    <col min="6403" max="6403" width="18.84375" customWidth="1"/>
    <col min="6404" max="6404" width="16.3828125" customWidth="1"/>
    <col min="6405" max="6405" width="13.3828125" customWidth="1"/>
    <col min="6406" max="6406" width="12" customWidth="1"/>
    <col min="6407" max="6407" width="11.3828125" customWidth="1"/>
    <col min="6408" max="6408" width="11" customWidth="1"/>
    <col min="6655" max="6655" width="8" customWidth="1"/>
    <col min="6656" max="6656" width="53.3828125" customWidth="1"/>
    <col min="6657" max="6658" width="17.3828125" customWidth="1"/>
    <col min="6659" max="6659" width="18.84375" customWidth="1"/>
    <col min="6660" max="6660" width="16.3828125" customWidth="1"/>
    <col min="6661" max="6661" width="13.3828125" customWidth="1"/>
    <col min="6662" max="6662" width="12" customWidth="1"/>
    <col min="6663" max="6663" width="11.3828125" customWidth="1"/>
    <col min="6664" max="6664" width="11" customWidth="1"/>
    <col min="6911" max="6911" width="8" customWidth="1"/>
    <col min="6912" max="6912" width="53.3828125" customWidth="1"/>
    <col min="6913" max="6914" width="17.3828125" customWidth="1"/>
    <col min="6915" max="6915" width="18.84375" customWidth="1"/>
    <col min="6916" max="6916" width="16.3828125" customWidth="1"/>
    <col min="6917" max="6917" width="13.3828125" customWidth="1"/>
    <col min="6918" max="6918" width="12" customWidth="1"/>
    <col min="6919" max="6919" width="11.3828125" customWidth="1"/>
    <col min="6920" max="6920" width="11" customWidth="1"/>
    <col min="7167" max="7167" width="8" customWidth="1"/>
    <col min="7168" max="7168" width="53.3828125" customWidth="1"/>
    <col min="7169" max="7170" width="17.3828125" customWidth="1"/>
    <col min="7171" max="7171" width="18.84375" customWidth="1"/>
    <col min="7172" max="7172" width="16.3828125" customWidth="1"/>
    <col min="7173" max="7173" width="13.3828125" customWidth="1"/>
    <col min="7174" max="7174" width="12" customWidth="1"/>
    <col min="7175" max="7175" width="11.3828125" customWidth="1"/>
    <col min="7176" max="7176" width="11" customWidth="1"/>
    <col min="7423" max="7423" width="8" customWidth="1"/>
    <col min="7424" max="7424" width="53.3828125" customWidth="1"/>
    <col min="7425" max="7426" width="17.3828125" customWidth="1"/>
    <col min="7427" max="7427" width="18.84375" customWidth="1"/>
    <col min="7428" max="7428" width="16.3828125" customWidth="1"/>
    <col min="7429" max="7429" width="13.3828125" customWidth="1"/>
    <col min="7430" max="7430" width="12" customWidth="1"/>
    <col min="7431" max="7431" width="11.3828125" customWidth="1"/>
    <col min="7432" max="7432" width="11" customWidth="1"/>
    <col min="7679" max="7679" width="8" customWidth="1"/>
    <col min="7680" max="7680" width="53.3828125" customWidth="1"/>
    <col min="7681" max="7682" width="17.3828125" customWidth="1"/>
    <col min="7683" max="7683" width="18.84375" customWidth="1"/>
    <col min="7684" max="7684" width="16.3828125" customWidth="1"/>
    <col min="7685" max="7685" width="13.3828125" customWidth="1"/>
    <col min="7686" max="7686" width="12" customWidth="1"/>
    <col min="7687" max="7687" width="11.3828125" customWidth="1"/>
    <col min="7688" max="7688" width="11" customWidth="1"/>
    <col min="7935" max="7935" width="8" customWidth="1"/>
    <col min="7936" max="7936" width="53.3828125" customWidth="1"/>
    <col min="7937" max="7938" width="17.3828125" customWidth="1"/>
    <col min="7939" max="7939" width="18.84375" customWidth="1"/>
    <col min="7940" max="7940" width="16.3828125" customWidth="1"/>
    <col min="7941" max="7941" width="13.3828125" customWidth="1"/>
    <col min="7942" max="7942" width="12" customWidth="1"/>
    <col min="7943" max="7943" width="11.3828125" customWidth="1"/>
    <col min="7944" max="7944" width="11" customWidth="1"/>
    <col min="8191" max="8191" width="8" customWidth="1"/>
    <col min="8192" max="8192" width="53.3828125" customWidth="1"/>
    <col min="8193" max="8194" width="17.3828125" customWidth="1"/>
    <col min="8195" max="8195" width="18.84375" customWidth="1"/>
    <col min="8196" max="8196" width="16.3828125" customWidth="1"/>
    <col min="8197" max="8197" width="13.3828125" customWidth="1"/>
    <col min="8198" max="8198" width="12" customWidth="1"/>
    <col min="8199" max="8199" width="11.3828125" customWidth="1"/>
    <col min="8200" max="8200" width="11" customWidth="1"/>
    <col min="8447" max="8447" width="8" customWidth="1"/>
    <col min="8448" max="8448" width="53.3828125" customWidth="1"/>
    <col min="8449" max="8450" width="17.3828125" customWidth="1"/>
    <col min="8451" max="8451" width="18.84375" customWidth="1"/>
    <col min="8452" max="8452" width="16.3828125" customWidth="1"/>
    <col min="8453" max="8453" width="13.3828125" customWidth="1"/>
    <col min="8454" max="8454" width="12" customWidth="1"/>
    <col min="8455" max="8455" width="11.3828125" customWidth="1"/>
    <col min="8456" max="8456" width="11" customWidth="1"/>
    <col min="8703" max="8703" width="8" customWidth="1"/>
    <col min="8704" max="8704" width="53.3828125" customWidth="1"/>
    <col min="8705" max="8706" width="17.3828125" customWidth="1"/>
    <col min="8707" max="8707" width="18.84375" customWidth="1"/>
    <col min="8708" max="8708" width="16.3828125" customWidth="1"/>
    <col min="8709" max="8709" width="13.3828125" customWidth="1"/>
    <col min="8710" max="8710" width="12" customWidth="1"/>
    <col min="8711" max="8711" width="11.3828125" customWidth="1"/>
    <col min="8712" max="8712" width="11" customWidth="1"/>
    <col min="8959" max="8959" width="8" customWidth="1"/>
    <col min="8960" max="8960" width="53.3828125" customWidth="1"/>
    <col min="8961" max="8962" width="17.3828125" customWidth="1"/>
    <col min="8963" max="8963" width="18.84375" customWidth="1"/>
    <col min="8964" max="8964" width="16.3828125" customWidth="1"/>
    <col min="8965" max="8965" width="13.3828125" customWidth="1"/>
    <col min="8966" max="8966" width="12" customWidth="1"/>
    <col min="8967" max="8967" width="11.3828125" customWidth="1"/>
    <col min="8968" max="8968" width="11" customWidth="1"/>
    <col min="9215" max="9215" width="8" customWidth="1"/>
    <col min="9216" max="9216" width="53.3828125" customWidth="1"/>
    <col min="9217" max="9218" width="17.3828125" customWidth="1"/>
    <col min="9219" max="9219" width="18.84375" customWidth="1"/>
    <col min="9220" max="9220" width="16.3828125" customWidth="1"/>
    <col min="9221" max="9221" width="13.3828125" customWidth="1"/>
    <col min="9222" max="9222" width="12" customWidth="1"/>
    <col min="9223" max="9223" width="11.3828125" customWidth="1"/>
    <col min="9224" max="9224" width="11" customWidth="1"/>
    <col min="9471" max="9471" width="8" customWidth="1"/>
    <col min="9472" max="9472" width="53.3828125" customWidth="1"/>
    <col min="9473" max="9474" width="17.3828125" customWidth="1"/>
    <col min="9475" max="9475" width="18.84375" customWidth="1"/>
    <col min="9476" max="9476" width="16.3828125" customWidth="1"/>
    <col min="9477" max="9477" width="13.3828125" customWidth="1"/>
    <col min="9478" max="9478" width="12" customWidth="1"/>
    <col min="9479" max="9479" width="11.3828125" customWidth="1"/>
    <col min="9480" max="9480" width="11" customWidth="1"/>
    <col min="9727" max="9727" width="8" customWidth="1"/>
    <col min="9728" max="9728" width="53.3828125" customWidth="1"/>
    <col min="9729" max="9730" width="17.3828125" customWidth="1"/>
    <col min="9731" max="9731" width="18.84375" customWidth="1"/>
    <col min="9732" max="9732" width="16.3828125" customWidth="1"/>
    <col min="9733" max="9733" width="13.3828125" customWidth="1"/>
    <col min="9734" max="9734" width="12" customWidth="1"/>
    <col min="9735" max="9735" width="11.3828125" customWidth="1"/>
    <col min="9736" max="9736" width="11" customWidth="1"/>
    <col min="9983" max="9983" width="8" customWidth="1"/>
    <col min="9984" max="9984" width="53.3828125" customWidth="1"/>
    <col min="9985" max="9986" width="17.3828125" customWidth="1"/>
    <col min="9987" max="9987" width="18.84375" customWidth="1"/>
    <col min="9988" max="9988" width="16.3828125" customWidth="1"/>
    <col min="9989" max="9989" width="13.3828125" customWidth="1"/>
    <col min="9990" max="9990" width="12" customWidth="1"/>
    <col min="9991" max="9991" width="11.3828125" customWidth="1"/>
    <col min="9992" max="9992" width="11" customWidth="1"/>
    <col min="10239" max="10239" width="8" customWidth="1"/>
    <col min="10240" max="10240" width="53.3828125" customWidth="1"/>
    <col min="10241" max="10242" width="17.3828125" customWidth="1"/>
    <col min="10243" max="10243" width="18.84375" customWidth="1"/>
    <col min="10244" max="10244" width="16.3828125" customWidth="1"/>
    <col min="10245" max="10245" width="13.3828125" customWidth="1"/>
    <col min="10246" max="10246" width="12" customWidth="1"/>
    <col min="10247" max="10247" width="11.3828125" customWidth="1"/>
    <col min="10248" max="10248" width="11" customWidth="1"/>
    <col min="10495" max="10495" width="8" customWidth="1"/>
    <col min="10496" max="10496" width="53.3828125" customWidth="1"/>
    <col min="10497" max="10498" width="17.3828125" customWidth="1"/>
    <col min="10499" max="10499" width="18.84375" customWidth="1"/>
    <col min="10500" max="10500" width="16.3828125" customWidth="1"/>
    <col min="10501" max="10501" width="13.3828125" customWidth="1"/>
    <col min="10502" max="10502" width="12" customWidth="1"/>
    <col min="10503" max="10503" width="11.3828125" customWidth="1"/>
    <col min="10504" max="10504" width="11" customWidth="1"/>
    <col min="10751" max="10751" width="8" customWidth="1"/>
    <col min="10752" max="10752" width="53.3828125" customWidth="1"/>
    <col min="10753" max="10754" width="17.3828125" customWidth="1"/>
    <col min="10755" max="10755" width="18.84375" customWidth="1"/>
    <col min="10756" max="10756" width="16.3828125" customWidth="1"/>
    <col min="10757" max="10757" width="13.3828125" customWidth="1"/>
    <col min="10758" max="10758" width="12" customWidth="1"/>
    <col min="10759" max="10759" width="11.3828125" customWidth="1"/>
    <col min="10760" max="10760" width="11" customWidth="1"/>
    <col min="11007" max="11007" width="8" customWidth="1"/>
    <col min="11008" max="11008" width="53.3828125" customWidth="1"/>
    <col min="11009" max="11010" width="17.3828125" customWidth="1"/>
    <col min="11011" max="11011" width="18.84375" customWidth="1"/>
    <col min="11012" max="11012" width="16.3828125" customWidth="1"/>
    <col min="11013" max="11013" width="13.3828125" customWidth="1"/>
    <col min="11014" max="11014" width="12" customWidth="1"/>
    <col min="11015" max="11015" width="11.3828125" customWidth="1"/>
    <col min="11016" max="11016" width="11" customWidth="1"/>
    <col min="11263" max="11263" width="8" customWidth="1"/>
    <col min="11264" max="11264" width="53.3828125" customWidth="1"/>
    <col min="11265" max="11266" width="17.3828125" customWidth="1"/>
    <col min="11267" max="11267" width="18.84375" customWidth="1"/>
    <col min="11268" max="11268" width="16.3828125" customWidth="1"/>
    <col min="11269" max="11269" width="13.3828125" customWidth="1"/>
    <col min="11270" max="11270" width="12" customWidth="1"/>
    <col min="11271" max="11271" width="11.3828125" customWidth="1"/>
    <col min="11272" max="11272" width="11" customWidth="1"/>
    <col min="11519" max="11519" width="8" customWidth="1"/>
    <col min="11520" max="11520" width="53.3828125" customWidth="1"/>
    <col min="11521" max="11522" width="17.3828125" customWidth="1"/>
    <col min="11523" max="11523" width="18.84375" customWidth="1"/>
    <col min="11524" max="11524" width="16.3828125" customWidth="1"/>
    <col min="11525" max="11525" width="13.3828125" customWidth="1"/>
    <col min="11526" max="11526" width="12" customWidth="1"/>
    <col min="11527" max="11527" width="11.3828125" customWidth="1"/>
    <col min="11528" max="11528" width="11" customWidth="1"/>
    <col min="11775" max="11775" width="8" customWidth="1"/>
    <col min="11776" max="11776" width="53.3828125" customWidth="1"/>
    <col min="11777" max="11778" width="17.3828125" customWidth="1"/>
    <col min="11779" max="11779" width="18.84375" customWidth="1"/>
    <col min="11780" max="11780" width="16.3828125" customWidth="1"/>
    <col min="11781" max="11781" width="13.3828125" customWidth="1"/>
    <col min="11782" max="11782" width="12" customWidth="1"/>
    <col min="11783" max="11783" width="11.3828125" customWidth="1"/>
    <col min="11784" max="11784" width="11" customWidth="1"/>
    <col min="12031" max="12031" width="8" customWidth="1"/>
    <col min="12032" max="12032" width="53.3828125" customWidth="1"/>
    <col min="12033" max="12034" width="17.3828125" customWidth="1"/>
    <col min="12035" max="12035" width="18.84375" customWidth="1"/>
    <col min="12036" max="12036" width="16.3828125" customWidth="1"/>
    <col min="12037" max="12037" width="13.3828125" customWidth="1"/>
    <col min="12038" max="12038" width="12" customWidth="1"/>
    <col min="12039" max="12039" width="11.3828125" customWidth="1"/>
    <col min="12040" max="12040" width="11" customWidth="1"/>
    <col min="12287" max="12287" width="8" customWidth="1"/>
    <col min="12288" max="12288" width="53.3828125" customWidth="1"/>
    <col min="12289" max="12290" width="17.3828125" customWidth="1"/>
    <col min="12291" max="12291" width="18.84375" customWidth="1"/>
    <col min="12292" max="12292" width="16.3828125" customWidth="1"/>
    <col min="12293" max="12293" width="13.3828125" customWidth="1"/>
    <col min="12294" max="12294" width="12" customWidth="1"/>
    <col min="12295" max="12295" width="11.3828125" customWidth="1"/>
    <col min="12296" max="12296" width="11" customWidth="1"/>
    <col min="12543" max="12543" width="8" customWidth="1"/>
    <col min="12544" max="12544" width="53.3828125" customWidth="1"/>
    <col min="12545" max="12546" width="17.3828125" customWidth="1"/>
    <col min="12547" max="12547" width="18.84375" customWidth="1"/>
    <col min="12548" max="12548" width="16.3828125" customWidth="1"/>
    <col min="12549" max="12549" width="13.3828125" customWidth="1"/>
    <col min="12550" max="12550" width="12" customWidth="1"/>
    <col min="12551" max="12551" width="11.3828125" customWidth="1"/>
    <col min="12552" max="12552" width="11" customWidth="1"/>
    <col min="12799" max="12799" width="8" customWidth="1"/>
    <col min="12800" max="12800" width="53.3828125" customWidth="1"/>
    <col min="12801" max="12802" width="17.3828125" customWidth="1"/>
    <col min="12803" max="12803" width="18.84375" customWidth="1"/>
    <col min="12804" max="12804" width="16.3828125" customWidth="1"/>
    <col min="12805" max="12805" width="13.3828125" customWidth="1"/>
    <col min="12806" max="12806" width="12" customWidth="1"/>
    <col min="12807" max="12807" width="11.3828125" customWidth="1"/>
    <col min="12808" max="12808" width="11" customWidth="1"/>
    <col min="13055" max="13055" width="8" customWidth="1"/>
    <col min="13056" max="13056" width="53.3828125" customWidth="1"/>
    <col min="13057" max="13058" width="17.3828125" customWidth="1"/>
    <col min="13059" max="13059" width="18.84375" customWidth="1"/>
    <col min="13060" max="13060" width="16.3828125" customWidth="1"/>
    <col min="13061" max="13061" width="13.3828125" customWidth="1"/>
    <col min="13062" max="13062" width="12" customWidth="1"/>
    <col min="13063" max="13063" width="11.3828125" customWidth="1"/>
    <col min="13064" max="13064" width="11" customWidth="1"/>
    <col min="13311" max="13311" width="8" customWidth="1"/>
    <col min="13312" max="13312" width="53.3828125" customWidth="1"/>
    <col min="13313" max="13314" width="17.3828125" customWidth="1"/>
    <col min="13315" max="13315" width="18.84375" customWidth="1"/>
    <col min="13316" max="13316" width="16.3828125" customWidth="1"/>
    <col min="13317" max="13317" width="13.3828125" customWidth="1"/>
    <col min="13318" max="13318" width="12" customWidth="1"/>
    <col min="13319" max="13319" width="11.3828125" customWidth="1"/>
    <col min="13320" max="13320" width="11" customWidth="1"/>
    <col min="13567" max="13567" width="8" customWidth="1"/>
    <col min="13568" max="13568" width="53.3828125" customWidth="1"/>
    <col min="13569" max="13570" width="17.3828125" customWidth="1"/>
    <col min="13571" max="13571" width="18.84375" customWidth="1"/>
    <col min="13572" max="13572" width="16.3828125" customWidth="1"/>
    <col min="13573" max="13573" width="13.3828125" customWidth="1"/>
    <col min="13574" max="13574" width="12" customWidth="1"/>
    <col min="13575" max="13575" width="11.3828125" customWidth="1"/>
    <col min="13576" max="13576" width="11" customWidth="1"/>
    <col min="13823" max="13823" width="8" customWidth="1"/>
    <col min="13824" max="13824" width="53.3828125" customWidth="1"/>
    <col min="13825" max="13826" width="17.3828125" customWidth="1"/>
    <col min="13827" max="13827" width="18.84375" customWidth="1"/>
    <col min="13828" max="13828" width="16.3828125" customWidth="1"/>
    <col min="13829" max="13829" width="13.3828125" customWidth="1"/>
    <col min="13830" max="13830" width="12" customWidth="1"/>
    <col min="13831" max="13831" width="11.3828125" customWidth="1"/>
    <col min="13832" max="13832" width="11" customWidth="1"/>
    <col min="14079" max="14079" width="8" customWidth="1"/>
    <col min="14080" max="14080" width="53.3828125" customWidth="1"/>
    <col min="14081" max="14082" width="17.3828125" customWidth="1"/>
    <col min="14083" max="14083" width="18.84375" customWidth="1"/>
    <col min="14084" max="14084" width="16.3828125" customWidth="1"/>
    <col min="14085" max="14085" width="13.3828125" customWidth="1"/>
    <col min="14086" max="14086" width="12" customWidth="1"/>
    <col min="14087" max="14087" width="11.3828125" customWidth="1"/>
    <col min="14088" max="14088" width="11" customWidth="1"/>
    <col min="14335" max="14335" width="8" customWidth="1"/>
    <col min="14336" max="14336" width="53.3828125" customWidth="1"/>
    <col min="14337" max="14338" width="17.3828125" customWidth="1"/>
    <col min="14339" max="14339" width="18.84375" customWidth="1"/>
    <col min="14340" max="14340" width="16.3828125" customWidth="1"/>
    <col min="14341" max="14341" width="13.3828125" customWidth="1"/>
    <col min="14342" max="14342" width="12" customWidth="1"/>
    <col min="14343" max="14343" width="11.3828125" customWidth="1"/>
    <col min="14344" max="14344" width="11" customWidth="1"/>
    <col min="14591" max="14591" width="8" customWidth="1"/>
    <col min="14592" max="14592" width="53.3828125" customWidth="1"/>
    <col min="14593" max="14594" width="17.3828125" customWidth="1"/>
    <col min="14595" max="14595" width="18.84375" customWidth="1"/>
    <col min="14596" max="14596" width="16.3828125" customWidth="1"/>
    <col min="14597" max="14597" width="13.3828125" customWidth="1"/>
    <col min="14598" max="14598" width="12" customWidth="1"/>
    <col min="14599" max="14599" width="11.3828125" customWidth="1"/>
    <col min="14600" max="14600" width="11" customWidth="1"/>
    <col min="14847" max="14847" width="8" customWidth="1"/>
    <col min="14848" max="14848" width="53.3828125" customWidth="1"/>
    <col min="14849" max="14850" width="17.3828125" customWidth="1"/>
    <col min="14851" max="14851" width="18.84375" customWidth="1"/>
    <col min="14852" max="14852" width="16.3828125" customWidth="1"/>
    <col min="14853" max="14853" width="13.3828125" customWidth="1"/>
    <col min="14854" max="14854" width="12" customWidth="1"/>
    <col min="14855" max="14855" width="11.3828125" customWidth="1"/>
    <col min="14856" max="14856" width="11" customWidth="1"/>
    <col min="15103" max="15103" width="8" customWidth="1"/>
    <col min="15104" max="15104" width="53.3828125" customWidth="1"/>
    <col min="15105" max="15106" width="17.3828125" customWidth="1"/>
    <col min="15107" max="15107" width="18.84375" customWidth="1"/>
    <col min="15108" max="15108" width="16.3828125" customWidth="1"/>
    <col min="15109" max="15109" width="13.3828125" customWidth="1"/>
    <col min="15110" max="15110" width="12" customWidth="1"/>
    <col min="15111" max="15111" width="11.3828125" customWidth="1"/>
    <col min="15112" max="15112" width="11" customWidth="1"/>
    <col min="15359" max="15359" width="8" customWidth="1"/>
    <col min="15360" max="15360" width="53.3828125" customWidth="1"/>
    <col min="15361" max="15362" width="17.3828125" customWidth="1"/>
    <col min="15363" max="15363" width="18.84375" customWidth="1"/>
    <col min="15364" max="15364" width="16.3828125" customWidth="1"/>
    <col min="15365" max="15365" width="13.3828125" customWidth="1"/>
    <col min="15366" max="15366" width="12" customWidth="1"/>
    <col min="15367" max="15367" width="11.3828125" customWidth="1"/>
    <col min="15368" max="15368" width="11" customWidth="1"/>
    <col min="15615" max="15615" width="8" customWidth="1"/>
    <col min="15616" max="15616" width="53.3828125" customWidth="1"/>
    <col min="15617" max="15618" width="17.3828125" customWidth="1"/>
    <col min="15619" max="15619" width="18.84375" customWidth="1"/>
    <col min="15620" max="15620" width="16.3828125" customWidth="1"/>
    <col min="15621" max="15621" width="13.3828125" customWidth="1"/>
    <col min="15622" max="15622" width="12" customWidth="1"/>
    <col min="15623" max="15623" width="11.3828125" customWidth="1"/>
    <col min="15624" max="15624" width="11" customWidth="1"/>
    <col min="15871" max="15871" width="8" customWidth="1"/>
    <col min="15872" max="15872" width="53.3828125" customWidth="1"/>
    <col min="15873" max="15874" width="17.3828125" customWidth="1"/>
    <col min="15875" max="15875" width="18.84375" customWidth="1"/>
    <col min="15876" max="15876" width="16.3828125" customWidth="1"/>
    <col min="15877" max="15877" width="13.3828125" customWidth="1"/>
    <col min="15878" max="15878" width="12" customWidth="1"/>
    <col min="15879" max="15879" width="11.3828125" customWidth="1"/>
    <col min="15880" max="15880" width="11" customWidth="1"/>
    <col min="16127" max="16127" width="8" customWidth="1"/>
    <col min="16128" max="16128" width="53.3828125" customWidth="1"/>
    <col min="16129" max="16130" width="17.3828125" customWidth="1"/>
    <col min="16131" max="16131" width="18.84375" customWidth="1"/>
    <col min="16132" max="16132" width="16.3828125" customWidth="1"/>
    <col min="16133" max="16133" width="13.3828125" customWidth="1"/>
    <col min="16134" max="16134" width="12" customWidth="1"/>
    <col min="16135" max="16135" width="11.3828125" customWidth="1"/>
    <col min="16136" max="16136" width="11" customWidth="1"/>
  </cols>
  <sheetData>
    <row r="1" spans="1:11" ht="15.45">
      <c r="A1" s="162" t="s">
        <v>0</v>
      </c>
    </row>
    <row r="2" spans="1:11" ht="15.45">
      <c r="A2" s="163" t="s">
        <v>1</v>
      </c>
    </row>
    <row r="3" spans="1:11" ht="15.45">
      <c r="A3" s="163" t="s">
        <v>466</v>
      </c>
    </row>
    <row r="4" spans="1:11">
      <c r="A4" s="164"/>
    </row>
    <row r="5" spans="1:11">
      <c r="A5" s="165" t="s">
        <v>0</v>
      </c>
      <c r="C5" s="1"/>
      <c r="D5" s="97"/>
      <c r="E5" s="1"/>
      <c r="F5" s="2"/>
      <c r="G5" s="2"/>
      <c r="J5" s="2"/>
      <c r="K5" s="2"/>
    </row>
    <row r="6" spans="1:11">
      <c r="A6" s="83" t="s">
        <v>1</v>
      </c>
      <c r="C6" s="3"/>
      <c r="D6" s="82"/>
      <c r="E6" s="3"/>
      <c r="F6" s="3"/>
      <c r="G6" s="3"/>
      <c r="J6" s="3"/>
      <c r="K6" s="3"/>
    </row>
    <row r="7" spans="1:11">
      <c r="A7" s="83" t="s">
        <v>465</v>
      </c>
      <c r="C7" s="3"/>
      <c r="D7" s="82"/>
      <c r="E7" s="3"/>
      <c r="F7" s="3"/>
      <c r="G7" s="3"/>
      <c r="J7" s="3"/>
      <c r="K7" s="3"/>
    </row>
    <row r="8" spans="1:11">
      <c r="C8" s="4"/>
      <c r="D8" s="98"/>
      <c r="E8" s="4"/>
      <c r="F8" s="3"/>
      <c r="G8" s="3"/>
      <c r="J8" s="3"/>
      <c r="K8" s="3"/>
    </row>
    <row r="9" spans="1:11" ht="15.45">
      <c r="A9" s="5"/>
      <c r="B9" s="166" t="s">
        <v>3</v>
      </c>
      <c r="F9" s="26"/>
    </row>
    <row r="10" spans="1:11">
      <c r="A10" s="7" t="s">
        <v>4</v>
      </c>
      <c r="B10" s="8" t="s">
        <v>5</v>
      </c>
      <c r="C10" s="9" t="s">
        <v>7</v>
      </c>
      <c r="D10" s="10" t="s">
        <v>6</v>
      </c>
      <c r="E10" s="9" t="s">
        <v>7</v>
      </c>
      <c r="F10" s="10" t="s">
        <v>8</v>
      </c>
      <c r="G10" s="10" t="s">
        <v>6</v>
      </c>
      <c r="H10" s="10" t="s">
        <v>8</v>
      </c>
      <c r="I10" s="10" t="s">
        <v>9</v>
      </c>
      <c r="J10" s="10" t="s">
        <v>6</v>
      </c>
      <c r="K10" s="10" t="s">
        <v>9</v>
      </c>
    </row>
    <row r="11" spans="1:11">
      <c r="A11" s="110" t="s">
        <v>431</v>
      </c>
      <c r="B11" s="111" t="s">
        <v>433</v>
      </c>
      <c r="C11" s="126">
        <f>C14</f>
        <v>44547277</v>
      </c>
      <c r="D11" s="127">
        <f>D14</f>
        <v>0</v>
      </c>
      <c r="E11" s="126">
        <f>E12</f>
        <v>44547277</v>
      </c>
      <c r="F11" s="128">
        <v>47231288</v>
      </c>
      <c r="G11" s="128">
        <f>G14</f>
        <v>0</v>
      </c>
      <c r="H11" s="128">
        <f>H12</f>
        <v>47231288</v>
      </c>
      <c r="I11" s="128">
        <v>47673567</v>
      </c>
      <c r="J11" s="128">
        <f>J14</f>
        <v>0</v>
      </c>
      <c r="K11" s="128">
        <f>K12</f>
        <v>47673567</v>
      </c>
    </row>
    <row r="12" spans="1:11">
      <c r="A12" s="11" t="s">
        <v>10</v>
      </c>
      <c r="B12" s="12" t="s">
        <v>11</v>
      </c>
      <c r="C12" s="13">
        <v>44547277</v>
      </c>
      <c r="D12" s="15">
        <v>0</v>
      </c>
      <c r="E12" s="14">
        <f>SUM(C12:D12)</f>
        <v>44547277</v>
      </c>
      <c r="F12" s="129">
        <v>47231288</v>
      </c>
      <c r="G12" s="129">
        <v>0</v>
      </c>
      <c r="H12" s="129">
        <f>SUM(F12:G12)</f>
        <v>47231288</v>
      </c>
      <c r="I12" s="129">
        <v>47673567</v>
      </c>
      <c r="J12" s="130">
        <v>0</v>
      </c>
      <c r="K12" s="130">
        <f>SUM(I12:J12)</f>
        <v>47673567</v>
      </c>
    </row>
    <row r="13" spans="1:11">
      <c r="A13" s="11" t="s">
        <v>12</v>
      </c>
      <c r="B13" s="12" t="s">
        <v>13</v>
      </c>
      <c r="C13" s="16">
        <v>0</v>
      </c>
      <c r="D13" s="17">
        <v>0</v>
      </c>
      <c r="E13" s="14">
        <f>SUM(C13:D13)</f>
        <v>0</v>
      </c>
      <c r="F13" s="17">
        <v>0</v>
      </c>
      <c r="G13" s="17">
        <v>0</v>
      </c>
      <c r="H13" s="17">
        <f>SUM(F13:G13)</f>
        <v>0</v>
      </c>
      <c r="I13" s="17">
        <v>0</v>
      </c>
      <c r="J13" s="16">
        <v>0</v>
      </c>
      <c r="K13" s="13">
        <f>SUM(I13:J13)</f>
        <v>0</v>
      </c>
    </row>
    <row r="14" spans="1:11">
      <c r="A14" s="18" t="s">
        <v>14</v>
      </c>
      <c r="B14" s="19" t="s">
        <v>15</v>
      </c>
      <c r="C14" s="20">
        <v>44547277</v>
      </c>
      <c r="D14" s="22">
        <f>SUM(D12:D13)</f>
        <v>0</v>
      </c>
      <c r="E14" s="21">
        <f>SUM(C14:D14)</f>
        <v>44547277</v>
      </c>
      <c r="F14" s="22">
        <v>47231288</v>
      </c>
      <c r="G14" s="22">
        <f>SUM(G12:G13)</f>
        <v>0</v>
      </c>
      <c r="H14" s="22">
        <f>SUM(F14:G14)</f>
        <v>47231288</v>
      </c>
      <c r="I14" s="22">
        <v>47673567</v>
      </c>
      <c r="J14" s="20">
        <f>SUM(J12:J13)</f>
        <v>0</v>
      </c>
      <c r="K14" s="23">
        <f>SUM(I14:J14)</f>
        <v>47673567</v>
      </c>
    </row>
    <row r="15" spans="1:11">
      <c r="A15" s="112" t="s">
        <v>432</v>
      </c>
      <c r="B15" s="113" t="s">
        <v>434</v>
      </c>
      <c r="C15" s="114">
        <f t="shared" ref="C15:H15" si="0">C18+C21+C24</f>
        <v>3923300</v>
      </c>
      <c r="D15" s="115">
        <f t="shared" si="0"/>
        <v>-52000</v>
      </c>
      <c r="E15" s="116">
        <f t="shared" si="0"/>
        <v>3871300</v>
      </c>
      <c r="F15" s="115">
        <f t="shared" si="0"/>
        <v>4010100</v>
      </c>
      <c r="G15" s="115">
        <f t="shared" si="0"/>
        <v>0</v>
      </c>
      <c r="H15" s="115">
        <f t="shared" si="0"/>
        <v>4010100</v>
      </c>
      <c r="I15" s="115">
        <v>4010100</v>
      </c>
      <c r="J15" s="114">
        <f>J18+J21+J24</f>
        <v>0</v>
      </c>
      <c r="K15" s="117">
        <f>K18+K21+K24</f>
        <v>4010100</v>
      </c>
    </row>
    <row r="16" spans="1:11">
      <c r="A16" s="24" t="s">
        <v>16</v>
      </c>
      <c r="B16" s="12" t="s">
        <v>17</v>
      </c>
      <c r="C16" s="16">
        <v>1770000</v>
      </c>
      <c r="D16" s="17">
        <v>0</v>
      </c>
      <c r="E16" s="14">
        <f t="shared" ref="E16:E83" si="1">SUM(C16:D16)</f>
        <v>1770000</v>
      </c>
      <c r="F16" s="17">
        <v>1770000</v>
      </c>
      <c r="G16" s="17">
        <v>0</v>
      </c>
      <c r="H16" s="17">
        <f t="shared" ref="H16:H83" si="2">SUM(F16:G16)</f>
        <v>1770000</v>
      </c>
      <c r="I16" s="17">
        <v>1770000</v>
      </c>
      <c r="J16" s="16">
        <v>0</v>
      </c>
      <c r="K16" s="13">
        <f t="shared" ref="K16:K83" si="3">SUM(I16:J16)</f>
        <v>1770000</v>
      </c>
    </row>
    <row r="17" spans="1:12">
      <c r="A17" s="24" t="s">
        <v>18</v>
      </c>
      <c r="B17" s="12" t="s">
        <v>19</v>
      </c>
      <c r="C17" s="16">
        <v>230000</v>
      </c>
      <c r="D17" s="17">
        <v>-40000</v>
      </c>
      <c r="E17" s="14">
        <f t="shared" si="1"/>
        <v>190000</v>
      </c>
      <c r="F17" s="17">
        <v>230000</v>
      </c>
      <c r="G17" s="17">
        <v>0</v>
      </c>
      <c r="H17" s="17">
        <f t="shared" si="2"/>
        <v>230000</v>
      </c>
      <c r="I17" s="17">
        <v>230000</v>
      </c>
      <c r="J17" s="16">
        <v>0</v>
      </c>
      <c r="K17" s="13">
        <f t="shared" si="3"/>
        <v>230000</v>
      </c>
    </row>
    <row r="18" spans="1:12">
      <c r="A18" s="18" t="s">
        <v>20</v>
      </c>
      <c r="B18" s="19" t="s">
        <v>21</v>
      </c>
      <c r="C18" s="21">
        <v>2000000</v>
      </c>
      <c r="D18" s="25">
        <f>SUM(D16:D17)</f>
        <v>-40000</v>
      </c>
      <c r="E18" s="21">
        <f t="shared" si="1"/>
        <v>1960000</v>
      </c>
      <c r="F18" s="25">
        <v>2000000</v>
      </c>
      <c r="G18" s="25">
        <f>SUM(G16:G17)</f>
        <v>0</v>
      </c>
      <c r="H18" s="25">
        <f t="shared" si="2"/>
        <v>2000000</v>
      </c>
      <c r="I18" s="25">
        <v>2000000</v>
      </c>
      <c r="J18" s="21">
        <f>SUM(J16:J17)</f>
        <v>0</v>
      </c>
      <c r="K18" s="23">
        <f t="shared" si="3"/>
        <v>2000000</v>
      </c>
      <c r="L18" s="26"/>
    </row>
    <row r="19" spans="1:12">
      <c r="A19" s="24" t="s">
        <v>22</v>
      </c>
      <c r="B19" s="12" t="s">
        <v>23</v>
      </c>
      <c r="C19" s="16">
        <v>1061100</v>
      </c>
      <c r="D19" s="17">
        <v>18000</v>
      </c>
      <c r="E19" s="14">
        <f t="shared" si="1"/>
        <v>1079100</v>
      </c>
      <c r="F19" s="17">
        <v>1061100</v>
      </c>
      <c r="G19" s="17">
        <v>0</v>
      </c>
      <c r="H19" s="17">
        <f t="shared" si="2"/>
        <v>1061100</v>
      </c>
      <c r="I19" s="17">
        <v>1061100</v>
      </c>
      <c r="J19" s="16">
        <v>0</v>
      </c>
      <c r="K19" s="13">
        <f t="shared" si="3"/>
        <v>1061100</v>
      </c>
    </row>
    <row r="20" spans="1:12">
      <c r="A20" s="24" t="s">
        <v>24</v>
      </c>
      <c r="B20" s="12" t="s">
        <v>25</v>
      </c>
      <c r="C20" s="16">
        <v>77200</v>
      </c>
      <c r="D20" s="17">
        <v>-30000</v>
      </c>
      <c r="E20" s="14">
        <f t="shared" si="1"/>
        <v>47200</v>
      </c>
      <c r="F20" s="17">
        <v>84000</v>
      </c>
      <c r="G20" s="17">
        <v>0</v>
      </c>
      <c r="H20" s="17">
        <f t="shared" si="2"/>
        <v>84000</v>
      </c>
      <c r="I20" s="17">
        <v>84000</v>
      </c>
      <c r="J20" s="16">
        <v>0</v>
      </c>
      <c r="K20" s="13">
        <f t="shared" si="3"/>
        <v>84000</v>
      </c>
    </row>
    <row r="21" spans="1:12">
      <c r="A21" s="18" t="s">
        <v>435</v>
      </c>
      <c r="B21" s="19" t="s">
        <v>21</v>
      </c>
      <c r="C21" s="21">
        <v>1138300</v>
      </c>
      <c r="D21" s="25">
        <f>SUM(D19:D20)</f>
        <v>-12000</v>
      </c>
      <c r="E21" s="21">
        <f t="shared" si="1"/>
        <v>1126300</v>
      </c>
      <c r="F21" s="25">
        <v>1145100</v>
      </c>
      <c r="G21" s="25">
        <f>SUM(G19:G20)</f>
        <v>0</v>
      </c>
      <c r="H21" s="25">
        <f t="shared" si="2"/>
        <v>1145100</v>
      </c>
      <c r="I21" s="25">
        <v>1145100</v>
      </c>
      <c r="J21" s="21">
        <f>SUM(J19:J20)</f>
        <v>0</v>
      </c>
      <c r="K21" s="23">
        <f t="shared" si="3"/>
        <v>1145100</v>
      </c>
    </row>
    <row r="22" spans="1:12">
      <c r="A22" s="24" t="s">
        <v>26</v>
      </c>
      <c r="B22" s="12" t="s">
        <v>27</v>
      </c>
      <c r="C22" s="16">
        <v>690000</v>
      </c>
      <c r="D22" s="17">
        <v>0</v>
      </c>
      <c r="E22" s="14">
        <f t="shared" si="1"/>
        <v>690000</v>
      </c>
      <c r="F22" s="17">
        <v>770000</v>
      </c>
      <c r="G22" s="17">
        <v>0</v>
      </c>
      <c r="H22" s="17">
        <f t="shared" si="2"/>
        <v>770000</v>
      </c>
      <c r="I22" s="17">
        <v>770000</v>
      </c>
      <c r="J22" s="16">
        <v>0</v>
      </c>
      <c r="K22" s="13">
        <f t="shared" si="3"/>
        <v>770000</v>
      </c>
    </row>
    <row r="23" spans="1:12">
      <c r="A23" s="24" t="s">
        <v>28</v>
      </c>
      <c r="B23" s="12" t="s">
        <v>29</v>
      </c>
      <c r="C23" s="16">
        <v>95000</v>
      </c>
      <c r="D23" s="17">
        <v>0</v>
      </c>
      <c r="E23" s="14">
        <f t="shared" si="1"/>
        <v>95000</v>
      </c>
      <c r="F23" s="17">
        <v>95000</v>
      </c>
      <c r="G23" s="17">
        <v>0</v>
      </c>
      <c r="H23" s="17">
        <f t="shared" si="2"/>
        <v>95000</v>
      </c>
      <c r="I23" s="17">
        <v>95000</v>
      </c>
      <c r="J23" s="16">
        <v>0</v>
      </c>
      <c r="K23" s="13">
        <f t="shared" si="3"/>
        <v>95000</v>
      </c>
    </row>
    <row r="24" spans="1:12">
      <c r="A24" s="18" t="s">
        <v>30</v>
      </c>
      <c r="B24" s="19" t="s">
        <v>31</v>
      </c>
      <c r="C24" s="21">
        <v>785000</v>
      </c>
      <c r="D24" s="25">
        <f>SUM(D22:D23)</f>
        <v>0</v>
      </c>
      <c r="E24" s="21">
        <f t="shared" si="1"/>
        <v>785000</v>
      </c>
      <c r="F24" s="25">
        <v>865000</v>
      </c>
      <c r="G24" s="25">
        <f>SUM(G22:G23)</f>
        <v>0</v>
      </c>
      <c r="H24" s="25">
        <f t="shared" si="2"/>
        <v>865000</v>
      </c>
      <c r="I24" s="25">
        <v>865000</v>
      </c>
      <c r="J24" s="21">
        <f>SUM(J22:J23)</f>
        <v>0</v>
      </c>
      <c r="K24" s="23">
        <f t="shared" si="3"/>
        <v>865000</v>
      </c>
    </row>
    <row r="25" spans="1:12">
      <c r="A25" s="112" t="s">
        <v>436</v>
      </c>
      <c r="B25" s="113" t="s">
        <v>437</v>
      </c>
      <c r="C25" s="116">
        <f>C27+C29</f>
        <v>145000</v>
      </c>
      <c r="D25" s="118">
        <f>D27+D29</f>
        <v>300</v>
      </c>
      <c r="E25" s="116">
        <f>E27+E29</f>
        <v>145300</v>
      </c>
      <c r="F25" s="118">
        <v>165000</v>
      </c>
      <c r="G25" s="118">
        <f>G27+G29</f>
        <v>0</v>
      </c>
      <c r="H25" s="118">
        <f>H27+H29</f>
        <v>165000</v>
      </c>
      <c r="I25" s="118">
        <v>165000</v>
      </c>
      <c r="J25" s="116">
        <f>J27+J29</f>
        <v>0</v>
      </c>
      <c r="K25" s="117">
        <f>K27+K29</f>
        <v>165000</v>
      </c>
    </row>
    <row r="26" spans="1:12">
      <c r="A26" s="24" t="s">
        <v>32</v>
      </c>
      <c r="B26" s="12" t="s">
        <v>33</v>
      </c>
      <c r="C26" s="16">
        <v>5000</v>
      </c>
      <c r="D26" s="17">
        <v>300</v>
      </c>
      <c r="E26" s="14">
        <f t="shared" si="1"/>
        <v>5300</v>
      </c>
      <c r="F26" s="17">
        <v>5000</v>
      </c>
      <c r="G26" s="17">
        <v>0</v>
      </c>
      <c r="H26" s="17">
        <f t="shared" si="2"/>
        <v>5000</v>
      </c>
      <c r="I26" s="17">
        <v>5000</v>
      </c>
      <c r="J26" s="16">
        <v>0</v>
      </c>
      <c r="K26" s="13">
        <f t="shared" si="3"/>
        <v>5000</v>
      </c>
    </row>
    <row r="27" spans="1:12">
      <c r="A27" s="18" t="s">
        <v>34</v>
      </c>
      <c r="B27" s="19" t="s">
        <v>21</v>
      </c>
      <c r="C27" s="21">
        <v>5000</v>
      </c>
      <c r="D27" s="25">
        <f>SUM(D26)</f>
        <v>300</v>
      </c>
      <c r="E27" s="21">
        <f t="shared" si="1"/>
        <v>5300</v>
      </c>
      <c r="F27" s="25">
        <v>5000</v>
      </c>
      <c r="G27" s="25">
        <f>SUM(G26)</f>
        <v>0</v>
      </c>
      <c r="H27" s="25">
        <f t="shared" si="2"/>
        <v>5000</v>
      </c>
      <c r="I27" s="25">
        <v>5000</v>
      </c>
      <c r="J27" s="21">
        <f>SUM(J26)</f>
        <v>0</v>
      </c>
      <c r="K27" s="23">
        <f t="shared" si="3"/>
        <v>5000</v>
      </c>
    </row>
    <row r="28" spans="1:12">
      <c r="A28" s="24" t="s">
        <v>35</v>
      </c>
      <c r="B28" s="12" t="s">
        <v>36</v>
      </c>
      <c r="C28" s="16">
        <v>140000</v>
      </c>
      <c r="D28" s="17">
        <v>0</v>
      </c>
      <c r="E28" s="14">
        <f t="shared" si="1"/>
        <v>140000</v>
      </c>
      <c r="F28" s="17">
        <v>160000</v>
      </c>
      <c r="G28" s="17">
        <v>0</v>
      </c>
      <c r="H28" s="17">
        <f t="shared" si="2"/>
        <v>160000</v>
      </c>
      <c r="I28" s="17">
        <v>160000</v>
      </c>
      <c r="J28" s="16">
        <v>0</v>
      </c>
      <c r="K28" s="13">
        <f t="shared" si="3"/>
        <v>160000</v>
      </c>
    </row>
    <row r="29" spans="1:12">
      <c r="A29" s="18" t="s">
        <v>37</v>
      </c>
      <c r="B29" s="19" t="s">
        <v>21</v>
      </c>
      <c r="C29" s="21">
        <v>140000</v>
      </c>
      <c r="D29" s="25">
        <f>SUM(D28)</f>
        <v>0</v>
      </c>
      <c r="E29" s="21">
        <f t="shared" si="1"/>
        <v>140000</v>
      </c>
      <c r="F29" s="25">
        <v>160000</v>
      </c>
      <c r="G29" s="25">
        <f>SUM(G28)</f>
        <v>0</v>
      </c>
      <c r="H29" s="25">
        <f t="shared" si="2"/>
        <v>160000</v>
      </c>
      <c r="I29" s="25">
        <v>160000</v>
      </c>
      <c r="J29" s="21">
        <f>SUM(J28)</f>
        <v>0</v>
      </c>
      <c r="K29" s="23">
        <f t="shared" si="3"/>
        <v>160000</v>
      </c>
    </row>
    <row r="30" spans="1:12">
      <c r="A30" s="119" t="s">
        <v>42</v>
      </c>
      <c r="B30" s="113" t="s">
        <v>438</v>
      </c>
      <c r="C30" s="116">
        <v>80000</v>
      </c>
      <c r="D30" s="118">
        <f>SUM(D28:D29)</f>
        <v>0</v>
      </c>
      <c r="E30" s="116">
        <f t="shared" ref="E30" si="4">SUM(C30:D30)</f>
        <v>80000</v>
      </c>
      <c r="F30" s="118">
        <v>3002</v>
      </c>
      <c r="G30" s="118">
        <f>SUM(G28:G29)</f>
        <v>0</v>
      </c>
      <c r="H30" s="118">
        <f t="shared" ref="H30" si="5">SUM(F30:G30)</f>
        <v>3002</v>
      </c>
      <c r="I30" s="118">
        <v>3002</v>
      </c>
      <c r="J30" s="116">
        <f>SUM(J28:J29)</f>
        <v>0</v>
      </c>
      <c r="K30" s="117">
        <f t="shared" si="3"/>
        <v>3002</v>
      </c>
    </row>
    <row r="31" spans="1:12">
      <c r="A31" s="24" t="s">
        <v>38</v>
      </c>
      <c r="B31" s="12" t="s">
        <v>39</v>
      </c>
      <c r="C31" s="16">
        <v>80000</v>
      </c>
      <c r="D31" s="17">
        <v>0</v>
      </c>
      <c r="E31" s="14">
        <f t="shared" si="1"/>
        <v>80000</v>
      </c>
      <c r="F31" s="17">
        <v>3002</v>
      </c>
      <c r="G31" s="17">
        <v>0</v>
      </c>
      <c r="H31" s="17">
        <f t="shared" si="2"/>
        <v>3002</v>
      </c>
      <c r="I31" s="17">
        <v>3002</v>
      </c>
      <c r="J31" s="16">
        <v>0</v>
      </c>
      <c r="K31" s="13">
        <f t="shared" si="3"/>
        <v>3002</v>
      </c>
    </row>
    <row r="32" spans="1:12">
      <c r="A32" s="24" t="s">
        <v>40</v>
      </c>
      <c r="B32" s="12" t="s">
        <v>41</v>
      </c>
      <c r="C32" s="16">
        <v>0</v>
      </c>
      <c r="D32" s="17">
        <v>0</v>
      </c>
      <c r="E32" s="14">
        <f t="shared" si="1"/>
        <v>0</v>
      </c>
      <c r="F32" s="17">
        <v>0</v>
      </c>
      <c r="G32" s="17">
        <v>0</v>
      </c>
      <c r="H32" s="17">
        <f t="shared" si="2"/>
        <v>0</v>
      </c>
      <c r="I32" s="17">
        <v>0</v>
      </c>
      <c r="J32" s="16">
        <v>0</v>
      </c>
      <c r="K32" s="13">
        <f t="shared" si="3"/>
        <v>0</v>
      </c>
    </row>
    <row r="33" spans="1:11">
      <c r="A33" s="112" t="s">
        <v>439</v>
      </c>
      <c r="B33" s="113" t="s">
        <v>440</v>
      </c>
      <c r="C33" s="114">
        <f>C39+C47</f>
        <v>51088</v>
      </c>
      <c r="D33" s="115">
        <f>D39+D47</f>
        <v>2320</v>
      </c>
      <c r="E33" s="116">
        <f>E39+E47</f>
        <v>53408</v>
      </c>
      <c r="F33" s="115">
        <v>55430</v>
      </c>
      <c r="G33" s="115">
        <f>G39+G47</f>
        <v>0</v>
      </c>
      <c r="H33" s="115">
        <f>H39+H47</f>
        <v>55430</v>
      </c>
      <c r="I33" s="115">
        <v>55430</v>
      </c>
      <c r="J33" s="114">
        <f>J39+J47</f>
        <v>0</v>
      </c>
      <c r="K33" s="117">
        <f>K39+K47</f>
        <v>55430</v>
      </c>
    </row>
    <row r="34" spans="1:11">
      <c r="A34" s="11" t="s">
        <v>43</v>
      </c>
      <c r="B34" s="12" t="s">
        <v>44</v>
      </c>
      <c r="C34" s="16">
        <v>4000</v>
      </c>
      <c r="D34" s="17">
        <v>0</v>
      </c>
      <c r="E34" s="14">
        <f t="shared" si="1"/>
        <v>4000</v>
      </c>
      <c r="F34" s="17">
        <v>4000</v>
      </c>
      <c r="G34" s="17">
        <v>0</v>
      </c>
      <c r="H34" s="17">
        <f t="shared" si="2"/>
        <v>4000</v>
      </c>
      <c r="I34" s="17">
        <v>4000</v>
      </c>
      <c r="J34" s="16">
        <v>0</v>
      </c>
      <c r="K34" s="13">
        <f t="shared" si="3"/>
        <v>4000</v>
      </c>
    </row>
    <row r="35" spans="1:11">
      <c r="A35" s="11" t="s">
        <v>45</v>
      </c>
      <c r="B35" s="12" t="s">
        <v>46</v>
      </c>
      <c r="C35" s="16">
        <v>150</v>
      </c>
      <c r="D35" s="17">
        <v>0</v>
      </c>
      <c r="E35" s="14">
        <f t="shared" si="1"/>
        <v>150</v>
      </c>
      <c r="F35" s="17">
        <v>150</v>
      </c>
      <c r="G35" s="17">
        <v>0</v>
      </c>
      <c r="H35" s="17">
        <f t="shared" si="2"/>
        <v>150</v>
      </c>
      <c r="I35" s="17">
        <v>150</v>
      </c>
      <c r="J35" s="16">
        <v>0</v>
      </c>
      <c r="K35" s="13">
        <f t="shared" si="3"/>
        <v>150</v>
      </c>
    </row>
    <row r="36" spans="1:11">
      <c r="A36" s="24" t="s">
        <v>47</v>
      </c>
      <c r="B36" s="12" t="s">
        <v>48</v>
      </c>
      <c r="C36" s="16">
        <v>2638</v>
      </c>
      <c r="D36" s="17">
        <v>900</v>
      </c>
      <c r="E36" s="14">
        <f t="shared" si="1"/>
        <v>3538</v>
      </c>
      <c r="F36" s="17">
        <v>3300</v>
      </c>
      <c r="G36" s="17">
        <v>0</v>
      </c>
      <c r="H36" s="17">
        <f t="shared" si="2"/>
        <v>3300</v>
      </c>
      <c r="I36" s="17">
        <v>3300</v>
      </c>
      <c r="J36" s="16">
        <v>0</v>
      </c>
      <c r="K36" s="13">
        <f t="shared" si="3"/>
        <v>3300</v>
      </c>
    </row>
    <row r="37" spans="1:11">
      <c r="A37" s="24" t="s">
        <v>49</v>
      </c>
      <c r="B37" s="12" t="s">
        <v>50</v>
      </c>
      <c r="C37" s="16">
        <v>0</v>
      </c>
      <c r="D37" s="17">
        <v>0</v>
      </c>
      <c r="E37" s="14">
        <f t="shared" si="1"/>
        <v>0</v>
      </c>
      <c r="F37" s="17">
        <v>0</v>
      </c>
      <c r="G37" s="17">
        <v>0</v>
      </c>
      <c r="H37" s="17">
        <f t="shared" si="2"/>
        <v>0</v>
      </c>
      <c r="I37" s="17">
        <v>0</v>
      </c>
      <c r="J37" s="16">
        <v>0</v>
      </c>
      <c r="K37" s="13">
        <f t="shared" si="3"/>
        <v>0</v>
      </c>
    </row>
    <row r="38" spans="1:11">
      <c r="A38" s="24" t="s">
        <v>51</v>
      </c>
      <c r="B38" s="12" t="s">
        <v>52</v>
      </c>
      <c r="C38" s="16">
        <v>30</v>
      </c>
      <c r="D38" s="17">
        <v>0</v>
      </c>
      <c r="E38" s="14">
        <f t="shared" si="1"/>
        <v>30</v>
      </c>
      <c r="F38" s="17">
        <v>380</v>
      </c>
      <c r="G38" s="17">
        <v>0</v>
      </c>
      <c r="H38" s="17">
        <f t="shared" si="2"/>
        <v>380</v>
      </c>
      <c r="I38" s="17">
        <v>380</v>
      </c>
      <c r="J38" s="16">
        <v>0</v>
      </c>
      <c r="K38" s="13">
        <f t="shared" si="3"/>
        <v>380</v>
      </c>
    </row>
    <row r="39" spans="1:11">
      <c r="A39" s="18" t="s">
        <v>53</v>
      </c>
      <c r="B39" s="19" t="s">
        <v>15</v>
      </c>
      <c r="C39" s="21">
        <v>6818</v>
      </c>
      <c r="D39" s="25">
        <f>SUM(D34:D38)</f>
        <v>900</v>
      </c>
      <c r="E39" s="21">
        <f t="shared" si="1"/>
        <v>7718</v>
      </c>
      <c r="F39" s="25">
        <v>7830</v>
      </c>
      <c r="G39" s="25">
        <f>SUM(G34:G38)</f>
        <v>0</v>
      </c>
      <c r="H39" s="25">
        <f t="shared" si="2"/>
        <v>7830</v>
      </c>
      <c r="I39" s="25">
        <v>7830</v>
      </c>
      <c r="J39" s="21">
        <f>SUM(J34:J38)</f>
        <v>0</v>
      </c>
      <c r="K39" s="23">
        <f t="shared" si="3"/>
        <v>7830</v>
      </c>
    </row>
    <row r="40" spans="1:11">
      <c r="A40" s="11" t="s">
        <v>54</v>
      </c>
      <c r="B40" s="12" t="s">
        <v>55</v>
      </c>
      <c r="C40" s="16">
        <v>20</v>
      </c>
      <c r="D40" s="17">
        <v>0</v>
      </c>
      <c r="E40" s="14">
        <f t="shared" si="1"/>
        <v>20</v>
      </c>
      <c r="F40" s="17">
        <v>200</v>
      </c>
      <c r="G40" s="17">
        <v>0</v>
      </c>
      <c r="H40" s="17">
        <f t="shared" si="2"/>
        <v>200</v>
      </c>
      <c r="I40" s="17">
        <v>200</v>
      </c>
      <c r="J40" s="16">
        <v>0</v>
      </c>
      <c r="K40" s="13">
        <f t="shared" si="3"/>
        <v>200</v>
      </c>
    </row>
    <row r="41" spans="1:11">
      <c r="A41" s="11" t="s">
        <v>56</v>
      </c>
      <c r="B41" s="12" t="s">
        <v>57</v>
      </c>
      <c r="C41" s="16">
        <v>250</v>
      </c>
      <c r="D41" s="17">
        <v>120</v>
      </c>
      <c r="E41" s="14">
        <f t="shared" si="1"/>
        <v>370</v>
      </c>
      <c r="F41" s="17">
        <v>400</v>
      </c>
      <c r="G41" s="17">
        <v>0</v>
      </c>
      <c r="H41" s="17">
        <f t="shared" si="2"/>
        <v>400</v>
      </c>
      <c r="I41" s="17">
        <v>400</v>
      </c>
      <c r="J41" s="16">
        <v>0</v>
      </c>
      <c r="K41" s="13">
        <f t="shared" si="3"/>
        <v>400</v>
      </c>
    </row>
    <row r="42" spans="1:11">
      <c r="A42" s="11" t="s">
        <v>58</v>
      </c>
      <c r="B42" s="12" t="s">
        <v>59</v>
      </c>
      <c r="C42" s="16">
        <v>20000</v>
      </c>
      <c r="D42" s="17">
        <v>0</v>
      </c>
      <c r="E42" s="14">
        <f t="shared" si="1"/>
        <v>20000</v>
      </c>
      <c r="F42" s="17">
        <v>20000</v>
      </c>
      <c r="G42" s="17">
        <v>0</v>
      </c>
      <c r="H42" s="17">
        <f t="shared" si="2"/>
        <v>20000</v>
      </c>
      <c r="I42" s="17">
        <v>20000</v>
      </c>
      <c r="J42" s="16">
        <v>0</v>
      </c>
      <c r="K42" s="13">
        <f t="shared" si="3"/>
        <v>20000</v>
      </c>
    </row>
    <row r="43" spans="1:11">
      <c r="A43" s="11" t="s">
        <v>60</v>
      </c>
      <c r="B43" s="12" t="s">
        <v>61</v>
      </c>
      <c r="C43" s="16">
        <v>1000</v>
      </c>
      <c r="D43" s="17">
        <v>0</v>
      </c>
      <c r="E43" s="14">
        <f t="shared" si="1"/>
        <v>1000</v>
      </c>
      <c r="F43" s="17">
        <v>1000</v>
      </c>
      <c r="G43" s="17">
        <v>0</v>
      </c>
      <c r="H43" s="17">
        <f t="shared" si="2"/>
        <v>1000</v>
      </c>
      <c r="I43" s="17">
        <v>1000</v>
      </c>
      <c r="J43" s="16">
        <v>0</v>
      </c>
      <c r="K43" s="13">
        <f t="shared" si="3"/>
        <v>1000</v>
      </c>
    </row>
    <row r="44" spans="1:11">
      <c r="A44" s="11" t="s">
        <v>62</v>
      </c>
      <c r="B44" s="12" t="s">
        <v>63</v>
      </c>
      <c r="C44" s="16">
        <v>1400</v>
      </c>
      <c r="D44" s="17">
        <v>1300</v>
      </c>
      <c r="E44" s="14">
        <f t="shared" si="1"/>
        <v>2700</v>
      </c>
      <c r="F44" s="17">
        <v>2900</v>
      </c>
      <c r="G44" s="17">
        <v>0</v>
      </c>
      <c r="H44" s="17">
        <f t="shared" si="2"/>
        <v>2900</v>
      </c>
      <c r="I44" s="17">
        <v>2900</v>
      </c>
      <c r="J44" s="16">
        <v>0</v>
      </c>
      <c r="K44" s="13">
        <f t="shared" si="3"/>
        <v>2900</v>
      </c>
    </row>
    <row r="45" spans="1:11">
      <c r="A45" s="11" t="s">
        <v>64</v>
      </c>
      <c r="B45" s="12" t="s">
        <v>65</v>
      </c>
      <c r="C45" s="16">
        <v>16000</v>
      </c>
      <c r="D45" s="17">
        <v>0</v>
      </c>
      <c r="E45" s="14">
        <f t="shared" si="1"/>
        <v>16000</v>
      </c>
      <c r="F45" s="17">
        <v>17500</v>
      </c>
      <c r="G45" s="17">
        <v>0</v>
      </c>
      <c r="H45" s="17">
        <f t="shared" si="2"/>
        <v>17500</v>
      </c>
      <c r="I45" s="17">
        <v>17500</v>
      </c>
      <c r="J45" s="16">
        <v>0</v>
      </c>
      <c r="K45" s="13">
        <f t="shared" si="3"/>
        <v>17500</v>
      </c>
    </row>
    <row r="46" spans="1:11">
      <c r="A46" s="11" t="s">
        <v>66</v>
      </c>
      <c r="B46" s="12" t="s">
        <v>67</v>
      </c>
      <c r="C46" s="16">
        <v>5600</v>
      </c>
      <c r="D46" s="17">
        <v>0</v>
      </c>
      <c r="E46" s="14">
        <f t="shared" si="1"/>
        <v>5600</v>
      </c>
      <c r="F46" s="17">
        <v>5600</v>
      </c>
      <c r="G46" s="17">
        <v>0</v>
      </c>
      <c r="H46" s="17">
        <f t="shared" si="2"/>
        <v>5600</v>
      </c>
      <c r="I46" s="17">
        <v>5600</v>
      </c>
      <c r="J46" s="16">
        <v>0</v>
      </c>
      <c r="K46" s="13">
        <f t="shared" si="3"/>
        <v>5600</v>
      </c>
    </row>
    <row r="47" spans="1:11">
      <c r="A47" s="27" t="s">
        <v>68</v>
      </c>
      <c r="B47" s="19" t="s">
        <v>21</v>
      </c>
      <c r="C47" s="21">
        <v>44270</v>
      </c>
      <c r="D47" s="25">
        <f>SUM(D40:D46)</f>
        <v>1420</v>
      </c>
      <c r="E47" s="21">
        <f t="shared" si="1"/>
        <v>45690</v>
      </c>
      <c r="F47" s="25">
        <v>47600</v>
      </c>
      <c r="G47" s="25">
        <f>SUM(G40:G46)</f>
        <v>0</v>
      </c>
      <c r="H47" s="25">
        <f t="shared" si="2"/>
        <v>47600</v>
      </c>
      <c r="I47" s="25">
        <v>47600</v>
      </c>
      <c r="J47" s="21">
        <f>SUM(J40:J46)</f>
        <v>0</v>
      </c>
      <c r="K47" s="23">
        <f t="shared" si="3"/>
        <v>47600</v>
      </c>
    </row>
    <row r="48" spans="1:11">
      <c r="A48" s="121" t="s">
        <v>441</v>
      </c>
      <c r="B48" s="113" t="s">
        <v>442</v>
      </c>
      <c r="C48" s="116">
        <f>C51</f>
        <v>26727</v>
      </c>
      <c r="D48" s="118">
        <f>D51</f>
        <v>8100</v>
      </c>
      <c r="E48" s="116">
        <f>E51</f>
        <v>34827</v>
      </c>
      <c r="F48" s="118">
        <v>44000</v>
      </c>
      <c r="G48" s="118">
        <f>G51</f>
        <v>0</v>
      </c>
      <c r="H48" s="118">
        <f>H51</f>
        <v>44000</v>
      </c>
      <c r="I48" s="118">
        <v>44000</v>
      </c>
      <c r="J48" s="116">
        <f>J51</f>
        <v>0</v>
      </c>
      <c r="K48" s="117">
        <f>K51</f>
        <v>44000</v>
      </c>
    </row>
    <row r="49" spans="1:11">
      <c r="A49" s="28" t="s">
        <v>69</v>
      </c>
      <c r="B49" s="29" t="s">
        <v>70</v>
      </c>
      <c r="C49" s="16">
        <v>22827</v>
      </c>
      <c r="D49" s="17">
        <v>7000</v>
      </c>
      <c r="E49" s="14">
        <f t="shared" si="1"/>
        <v>29827</v>
      </c>
      <c r="F49" s="17">
        <v>36000</v>
      </c>
      <c r="G49" s="17">
        <v>0</v>
      </c>
      <c r="H49" s="17">
        <f t="shared" si="2"/>
        <v>36000</v>
      </c>
      <c r="I49" s="17">
        <v>36000</v>
      </c>
      <c r="J49" s="16">
        <v>0</v>
      </c>
      <c r="K49" s="13">
        <f t="shared" si="3"/>
        <v>36000</v>
      </c>
    </row>
    <row r="50" spans="1:11">
      <c r="A50" s="28" t="s">
        <v>71</v>
      </c>
      <c r="B50" s="29" t="s">
        <v>72</v>
      </c>
      <c r="C50" s="16">
        <v>3900</v>
      </c>
      <c r="D50" s="17">
        <v>1100</v>
      </c>
      <c r="E50" s="14">
        <f t="shared" si="1"/>
        <v>5000</v>
      </c>
      <c r="F50" s="17">
        <v>8000</v>
      </c>
      <c r="G50" s="17">
        <v>0</v>
      </c>
      <c r="H50" s="17">
        <f t="shared" si="2"/>
        <v>8000</v>
      </c>
      <c r="I50" s="17">
        <v>8000</v>
      </c>
      <c r="J50" s="16">
        <v>0</v>
      </c>
      <c r="K50" s="13">
        <f t="shared" si="3"/>
        <v>8000</v>
      </c>
    </row>
    <row r="51" spans="1:11">
      <c r="A51" s="18" t="s">
        <v>73</v>
      </c>
      <c r="B51" s="19" t="s">
        <v>21</v>
      </c>
      <c r="C51" s="21">
        <v>26727</v>
      </c>
      <c r="D51" s="25">
        <f>SUM(D49:D50)</f>
        <v>8100</v>
      </c>
      <c r="E51" s="21">
        <f t="shared" si="1"/>
        <v>34827</v>
      </c>
      <c r="F51" s="25">
        <v>44000</v>
      </c>
      <c r="G51" s="25">
        <f>SUM(G49:G50)</f>
        <v>0</v>
      </c>
      <c r="H51" s="25">
        <f t="shared" si="2"/>
        <v>44000</v>
      </c>
      <c r="I51" s="25">
        <v>44000</v>
      </c>
      <c r="J51" s="21">
        <f>SUM(J49:J50)</f>
        <v>0</v>
      </c>
      <c r="K51" s="23">
        <f t="shared" si="3"/>
        <v>44000</v>
      </c>
    </row>
    <row r="52" spans="1:11">
      <c r="A52" s="112" t="s">
        <v>443</v>
      </c>
      <c r="B52" s="113" t="s">
        <v>463</v>
      </c>
      <c r="C52" s="116">
        <v>33519</v>
      </c>
      <c r="D52" s="118">
        <f>SUM(D53:D55)</f>
        <v>-4899</v>
      </c>
      <c r="E52" s="116">
        <f t="shared" ref="E52" si="6">SUM(C52:D52)</f>
        <v>28620</v>
      </c>
      <c r="F52" s="118">
        <v>47050</v>
      </c>
      <c r="G52" s="118">
        <f>SUM(G53:G55)</f>
        <v>0</v>
      </c>
      <c r="H52" s="118">
        <f t="shared" si="2"/>
        <v>47050</v>
      </c>
      <c r="I52" s="118">
        <v>47050</v>
      </c>
      <c r="J52" s="116">
        <f>SUM(J53:J55)</f>
        <v>0</v>
      </c>
      <c r="K52" s="117">
        <f t="shared" si="3"/>
        <v>47050</v>
      </c>
    </row>
    <row r="53" spans="1:11">
      <c r="A53" s="24" t="s">
        <v>74</v>
      </c>
      <c r="B53" s="12" t="s">
        <v>75</v>
      </c>
      <c r="C53" s="16">
        <v>50</v>
      </c>
      <c r="D53" s="17">
        <v>0</v>
      </c>
      <c r="E53" s="14">
        <f t="shared" si="1"/>
        <v>50</v>
      </c>
      <c r="F53" s="17">
        <v>100</v>
      </c>
      <c r="G53" s="17">
        <v>0</v>
      </c>
      <c r="H53" s="17">
        <f t="shared" si="2"/>
        <v>100</v>
      </c>
      <c r="I53" s="17">
        <v>100</v>
      </c>
      <c r="J53" s="16">
        <v>0</v>
      </c>
      <c r="K53" s="13">
        <f t="shared" si="3"/>
        <v>100</v>
      </c>
    </row>
    <row r="54" spans="1:11">
      <c r="A54" s="24" t="s">
        <v>76</v>
      </c>
      <c r="B54" s="12" t="s">
        <v>77</v>
      </c>
      <c r="C54" s="16">
        <v>200</v>
      </c>
      <c r="D54" s="17">
        <v>0</v>
      </c>
      <c r="E54" s="14">
        <f t="shared" si="1"/>
        <v>200</v>
      </c>
      <c r="F54" s="17">
        <v>200</v>
      </c>
      <c r="G54" s="17">
        <v>0</v>
      </c>
      <c r="H54" s="17">
        <f t="shared" si="2"/>
        <v>200</v>
      </c>
      <c r="I54" s="17">
        <v>200</v>
      </c>
      <c r="J54" s="16">
        <v>0</v>
      </c>
      <c r="K54" s="13">
        <f t="shared" si="3"/>
        <v>200</v>
      </c>
    </row>
    <row r="55" spans="1:11">
      <c r="A55" s="30" t="s">
        <v>78</v>
      </c>
      <c r="B55" s="29" t="s">
        <v>79</v>
      </c>
      <c r="C55" s="16">
        <v>33269</v>
      </c>
      <c r="D55" s="17">
        <v>-4899</v>
      </c>
      <c r="E55" s="14">
        <f t="shared" si="1"/>
        <v>28370</v>
      </c>
      <c r="F55" s="17">
        <v>46750</v>
      </c>
      <c r="G55" s="17">
        <v>0</v>
      </c>
      <c r="H55" s="17">
        <f t="shared" si="2"/>
        <v>46750</v>
      </c>
      <c r="I55" s="17">
        <v>46750</v>
      </c>
      <c r="J55" s="16">
        <v>0</v>
      </c>
      <c r="K55" s="13">
        <f t="shared" si="3"/>
        <v>46750</v>
      </c>
    </row>
    <row r="56" spans="1:11">
      <c r="A56" s="112" t="s">
        <v>90</v>
      </c>
      <c r="B56" s="122" t="s">
        <v>444</v>
      </c>
      <c r="C56" s="114">
        <v>470500</v>
      </c>
      <c r="D56" s="115">
        <f>SUM(D57:D61)</f>
        <v>-39986</v>
      </c>
      <c r="E56" s="116">
        <f t="shared" ref="E56" si="7">SUM(C56:D56)</f>
        <v>430514</v>
      </c>
      <c r="F56" s="115">
        <v>200500</v>
      </c>
      <c r="G56" s="115">
        <f>SUM(G57:G61)</f>
        <v>0</v>
      </c>
      <c r="H56" s="115">
        <f t="shared" si="2"/>
        <v>200500</v>
      </c>
      <c r="I56" s="115">
        <v>200500</v>
      </c>
      <c r="J56" s="114">
        <f>SUM(J57:J61)</f>
        <v>0</v>
      </c>
      <c r="K56" s="117">
        <f t="shared" si="3"/>
        <v>200500</v>
      </c>
    </row>
    <row r="57" spans="1:11">
      <c r="A57" s="24" t="s">
        <v>80</v>
      </c>
      <c r="B57" s="31" t="s">
        <v>81</v>
      </c>
      <c r="C57" s="14">
        <v>140000</v>
      </c>
      <c r="D57" s="32">
        <v>-40000</v>
      </c>
      <c r="E57" s="14">
        <f t="shared" si="1"/>
        <v>100000</v>
      </c>
      <c r="F57" s="32">
        <v>0</v>
      </c>
      <c r="G57" s="32">
        <v>0</v>
      </c>
      <c r="H57" s="32">
        <f t="shared" si="2"/>
        <v>0</v>
      </c>
      <c r="I57" s="32">
        <v>0</v>
      </c>
      <c r="J57" s="14">
        <v>0</v>
      </c>
      <c r="K57" s="13">
        <f t="shared" si="3"/>
        <v>0</v>
      </c>
    </row>
    <row r="58" spans="1:11">
      <c r="A58" s="11" t="s">
        <v>82</v>
      </c>
      <c r="B58" s="12" t="s">
        <v>83</v>
      </c>
      <c r="C58" s="16">
        <v>230000</v>
      </c>
      <c r="D58" s="17">
        <v>0</v>
      </c>
      <c r="E58" s="14">
        <f t="shared" si="1"/>
        <v>230000</v>
      </c>
      <c r="F58" s="17">
        <v>200000</v>
      </c>
      <c r="G58" s="17">
        <v>0</v>
      </c>
      <c r="H58" s="17">
        <f t="shared" si="2"/>
        <v>200000</v>
      </c>
      <c r="I58" s="17">
        <v>200000</v>
      </c>
      <c r="J58" s="16">
        <v>0</v>
      </c>
      <c r="K58" s="13">
        <f t="shared" si="3"/>
        <v>200000</v>
      </c>
    </row>
    <row r="59" spans="1:11">
      <c r="A59" s="11" t="s">
        <v>84</v>
      </c>
      <c r="B59" s="12" t="s">
        <v>85</v>
      </c>
      <c r="C59" s="16">
        <v>100000</v>
      </c>
      <c r="D59" s="17">
        <v>0</v>
      </c>
      <c r="E59" s="14">
        <f t="shared" si="1"/>
        <v>100000</v>
      </c>
      <c r="F59" s="17">
        <v>0</v>
      </c>
      <c r="G59" s="17">
        <v>0</v>
      </c>
      <c r="H59" s="17">
        <f t="shared" si="2"/>
        <v>0</v>
      </c>
      <c r="I59" s="17">
        <v>0</v>
      </c>
      <c r="J59" s="16">
        <v>0</v>
      </c>
      <c r="K59" s="13">
        <f t="shared" si="3"/>
        <v>0</v>
      </c>
    </row>
    <row r="60" spans="1:11">
      <c r="A60" s="11" t="s">
        <v>86</v>
      </c>
      <c r="B60" s="12" t="s">
        <v>87</v>
      </c>
      <c r="C60" s="16">
        <v>0</v>
      </c>
      <c r="D60" s="17">
        <v>14</v>
      </c>
      <c r="E60" s="14">
        <f t="shared" si="1"/>
        <v>14</v>
      </c>
      <c r="F60" s="17">
        <v>0</v>
      </c>
      <c r="G60" s="17">
        <v>0</v>
      </c>
      <c r="H60" s="17">
        <f t="shared" si="2"/>
        <v>0</v>
      </c>
      <c r="I60" s="17">
        <v>0</v>
      </c>
      <c r="J60" s="16">
        <v>0</v>
      </c>
      <c r="K60" s="13">
        <f t="shared" si="3"/>
        <v>0</v>
      </c>
    </row>
    <row r="61" spans="1:11">
      <c r="A61" s="11" t="s">
        <v>88</v>
      </c>
      <c r="B61" s="12" t="s">
        <v>89</v>
      </c>
      <c r="C61" s="16">
        <v>500</v>
      </c>
      <c r="D61" s="17">
        <v>0</v>
      </c>
      <c r="E61" s="14">
        <f t="shared" si="1"/>
        <v>500</v>
      </c>
      <c r="F61" s="17">
        <v>500</v>
      </c>
      <c r="G61" s="17">
        <v>0</v>
      </c>
      <c r="H61" s="17">
        <f t="shared" si="2"/>
        <v>500</v>
      </c>
      <c r="I61" s="17">
        <v>500</v>
      </c>
      <c r="J61" s="16">
        <v>0</v>
      </c>
      <c r="K61" s="13">
        <f t="shared" si="3"/>
        <v>500</v>
      </c>
    </row>
    <row r="62" spans="1:11" ht="35.6">
      <c r="A62" s="121" t="s">
        <v>92</v>
      </c>
      <c r="B62" s="123" t="s">
        <v>445</v>
      </c>
      <c r="C62" s="114">
        <v>64000</v>
      </c>
      <c r="D62" s="115">
        <f>D63</f>
        <v>-48000</v>
      </c>
      <c r="E62" s="124">
        <f t="shared" ref="E62" si="8">SUM(C62:D62)</f>
        <v>16000</v>
      </c>
      <c r="F62" s="115">
        <v>0</v>
      </c>
      <c r="G62" s="115">
        <f>SUM(G61)</f>
        <v>0</v>
      </c>
      <c r="H62" s="115">
        <f t="shared" ref="H62" si="9">SUM(F62:G62)</f>
        <v>0</v>
      </c>
      <c r="I62" s="115">
        <v>0</v>
      </c>
      <c r="J62" s="114">
        <f>SUM(J61)</f>
        <v>0</v>
      </c>
      <c r="K62" s="125">
        <f t="shared" ref="K62" si="10">SUM(I62:J62)</f>
        <v>0</v>
      </c>
    </row>
    <row r="63" spans="1:11">
      <c r="A63" s="24" t="s">
        <v>91</v>
      </c>
      <c r="B63" s="12" t="s">
        <v>349</v>
      </c>
      <c r="C63" s="16">
        <v>64000</v>
      </c>
      <c r="D63" s="17">
        <v>-48000</v>
      </c>
      <c r="E63" s="14">
        <f t="shared" si="1"/>
        <v>16000</v>
      </c>
      <c r="F63" s="17">
        <v>0</v>
      </c>
      <c r="G63" s="17">
        <v>0</v>
      </c>
      <c r="H63" s="17">
        <f t="shared" si="2"/>
        <v>0</v>
      </c>
      <c r="I63" s="17">
        <v>0</v>
      </c>
      <c r="J63" s="16">
        <v>0</v>
      </c>
      <c r="K63" s="13">
        <f t="shared" si="3"/>
        <v>0</v>
      </c>
    </row>
    <row r="64" spans="1:11">
      <c r="A64" s="112" t="s">
        <v>446</v>
      </c>
      <c r="B64" s="113" t="s">
        <v>447</v>
      </c>
      <c r="C64" s="114">
        <f t="shared" ref="C64:K64" si="11">C94+C121</f>
        <v>17177510.91</v>
      </c>
      <c r="D64" s="115">
        <f t="shared" si="11"/>
        <v>-539226</v>
      </c>
      <c r="E64" s="116">
        <f t="shared" si="11"/>
        <v>16638284.91</v>
      </c>
      <c r="F64" s="115">
        <f t="shared" si="11"/>
        <v>14979617</v>
      </c>
      <c r="G64" s="115">
        <f t="shared" si="11"/>
        <v>2344486</v>
      </c>
      <c r="H64" s="115">
        <f t="shared" si="11"/>
        <v>17324103</v>
      </c>
      <c r="I64" s="115">
        <f t="shared" si="11"/>
        <v>13596970</v>
      </c>
      <c r="J64" s="114">
        <f t="shared" si="11"/>
        <v>1531159.75</v>
      </c>
      <c r="K64" s="117">
        <f t="shared" si="11"/>
        <v>15128129.75</v>
      </c>
    </row>
    <row r="65" spans="1:11">
      <c r="A65" s="24" t="s">
        <v>93</v>
      </c>
      <c r="B65" s="12" t="s">
        <v>94</v>
      </c>
      <c r="C65" s="16">
        <v>467517</v>
      </c>
      <c r="D65" s="17"/>
      <c r="E65" s="14">
        <f t="shared" si="1"/>
        <v>467517</v>
      </c>
      <c r="F65" s="17">
        <v>467517</v>
      </c>
      <c r="G65" s="17">
        <v>0</v>
      </c>
      <c r="H65" s="17">
        <f t="shared" si="2"/>
        <v>467517</v>
      </c>
      <c r="I65" s="17">
        <v>467517</v>
      </c>
      <c r="J65" s="16">
        <v>0</v>
      </c>
      <c r="K65" s="13">
        <f t="shared" si="3"/>
        <v>467517</v>
      </c>
    </row>
    <row r="66" spans="1:11">
      <c r="A66" s="24" t="s">
        <v>95</v>
      </c>
      <c r="B66" s="12" t="s">
        <v>96</v>
      </c>
      <c r="C66" s="16">
        <v>10356802</v>
      </c>
      <c r="D66" s="17">
        <v>569696</v>
      </c>
      <c r="E66" s="14">
        <f t="shared" si="1"/>
        <v>10926498</v>
      </c>
      <c r="F66" s="17">
        <v>10284428</v>
      </c>
      <c r="G66" s="17">
        <v>0</v>
      </c>
      <c r="H66" s="17">
        <f t="shared" si="2"/>
        <v>10284428</v>
      </c>
      <c r="I66" s="17">
        <v>10284428</v>
      </c>
      <c r="J66" s="16">
        <v>0</v>
      </c>
      <c r="K66" s="13">
        <f t="shared" si="3"/>
        <v>10284428</v>
      </c>
    </row>
    <row r="67" spans="1:11">
      <c r="A67" s="24" t="s">
        <v>95</v>
      </c>
      <c r="B67" s="12" t="s">
        <v>97</v>
      </c>
      <c r="C67" s="16">
        <v>581676</v>
      </c>
      <c r="D67" s="17">
        <v>40000</v>
      </c>
      <c r="E67" s="14">
        <f t="shared" si="1"/>
        <v>621676</v>
      </c>
      <c r="F67" s="17">
        <v>581676</v>
      </c>
      <c r="G67" s="17">
        <v>0</v>
      </c>
      <c r="H67" s="17">
        <f t="shared" si="2"/>
        <v>581676</v>
      </c>
      <c r="I67" s="17">
        <v>581676</v>
      </c>
      <c r="J67" s="16">
        <v>0</v>
      </c>
      <c r="K67" s="13">
        <f t="shared" si="3"/>
        <v>581676</v>
      </c>
    </row>
    <row r="68" spans="1:11">
      <c r="A68" s="24" t="s">
        <v>95</v>
      </c>
      <c r="B68" s="12" t="s">
        <v>98</v>
      </c>
      <c r="C68" s="16">
        <v>105021</v>
      </c>
      <c r="D68" s="17">
        <v>0</v>
      </c>
      <c r="E68" s="14">
        <f t="shared" si="1"/>
        <v>105021</v>
      </c>
      <c r="F68" s="17">
        <v>105021</v>
      </c>
      <c r="G68" s="17">
        <v>0</v>
      </c>
      <c r="H68" s="17">
        <f t="shared" si="2"/>
        <v>105021</v>
      </c>
      <c r="I68" s="17">
        <v>105021</v>
      </c>
      <c r="J68" s="16">
        <v>0</v>
      </c>
      <c r="K68" s="13">
        <f t="shared" si="3"/>
        <v>105021</v>
      </c>
    </row>
    <row r="69" spans="1:11">
      <c r="A69" s="24" t="s">
        <v>93</v>
      </c>
      <c r="B69" s="12" t="s">
        <v>426</v>
      </c>
      <c r="C69" s="16">
        <v>150000</v>
      </c>
      <c r="D69" s="17">
        <v>-120000</v>
      </c>
      <c r="E69" s="14">
        <f t="shared" si="1"/>
        <v>30000</v>
      </c>
      <c r="F69" s="17">
        <v>150000</v>
      </c>
      <c r="G69" s="17">
        <v>0</v>
      </c>
      <c r="H69" s="17">
        <f t="shared" si="2"/>
        <v>150000</v>
      </c>
      <c r="I69" s="17">
        <v>150000</v>
      </c>
      <c r="J69" s="16">
        <v>0</v>
      </c>
      <c r="K69" s="13">
        <f t="shared" si="3"/>
        <v>150000</v>
      </c>
    </row>
    <row r="70" spans="1:11">
      <c r="A70" s="24" t="s">
        <v>93</v>
      </c>
      <c r="B70" s="12" t="s">
        <v>99</v>
      </c>
      <c r="C70" s="16">
        <v>67037</v>
      </c>
      <c r="D70" s="17">
        <v>0</v>
      </c>
      <c r="E70" s="14">
        <f t="shared" si="1"/>
        <v>67037</v>
      </c>
      <c r="F70" s="17">
        <v>0</v>
      </c>
      <c r="G70" s="17">
        <v>0</v>
      </c>
      <c r="H70" s="17">
        <f t="shared" si="2"/>
        <v>0</v>
      </c>
      <c r="I70" s="17">
        <v>0</v>
      </c>
      <c r="J70" s="16">
        <v>0</v>
      </c>
      <c r="K70" s="13">
        <f t="shared" si="3"/>
        <v>0</v>
      </c>
    </row>
    <row r="71" spans="1:11">
      <c r="A71" s="24" t="s">
        <v>93</v>
      </c>
      <c r="B71" s="12" t="s">
        <v>100</v>
      </c>
      <c r="C71" s="16">
        <v>0</v>
      </c>
      <c r="D71" s="17">
        <v>0</v>
      </c>
      <c r="E71" s="14">
        <f t="shared" si="1"/>
        <v>0</v>
      </c>
      <c r="F71" s="17">
        <v>0</v>
      </c>
      <c r="G71" s="17">
        <v>0</v>
      </c>
      <c r="H71" s="17">
        <f t="shared" si="2"/>
        <v>0</v>
      </c>
      <c r="I71" s="17">
        <v>0</v>
      </c>
      <c r="J71" s="16">
        <v>0</v>
      </c>
      <c r="K71" s="13">
        <f t="shared" si="3"/>
        <v>0</v>
      </c>
    </row>
    <row r="72" spans="1:11">
      <c r="A72" s="24" t="s">
        <v>93</v>
      </c>
      <c r="B72" s="12" t="s">
        <v>101</v>
      </c>
      <c r="C72" s="16">
        <v>95267</v>
      </c>
      <c r="D72" s="17">
        <v>0</v>
      </c>
      <c r="E72" s="14">
        <f t="shared" si="1"/>
        <v>95267</v>
      </c>
      <c r="F72" s="17">
        <v>95267</v>
      </c>
      <c r="G72" s="17">
        <v>0</v>
      </c>
      <c r="H72" s="17">
        <f t="shared" si="2"/>
        <v>95267</v>
      </c>
      <c r="I72" s="17">
        <v>95267</v>
      </c>
      <c r="J72" s="16">
        <v>0</v>
      </c>
      <c r="K72" s="13">
        <f t="shared" si="3"/>
        <v>95267</v>
      </c>
    </row>
    <row r="73" spans="1:11">
      <c r="A73" s="24" t="s">
        <v>93</v>
      </c>
      <c r="B73" s="12" t="s">
        <v>102</v>
      </c>
      <c r="C73" s="16">
        <v>0</v>
      </c>
      <c r="D73" s="17">
        <v>0</v>
      </c>
      <c r="E73" s="14">
        <f t="shared" si="1"/>
        <v>0</v>
      </c>
      <c r="F73" s="17">
        <v>0</v>
      </c>
      <c r="G73" s="17">
        <v>0</v>
      </c>
      <c r="H73" s="17">
        <f t="shared" si="2"/>
        <v>0</v>
      </c>
      <c r="I73" s="17">
        <v>0</v>
      </c>
      <c r="J73" s="16">
        <v>0</v>
      </c>
      <c r="K73" s="13">
        <f t="shared" si="3"/>
        <v>0</v>
      </c>
    </row>
    <row r="74" spans="1:11">
      <c r="A74" s="24" t="s">
        <v>95</v>
      </c>
      <c r="B74" s="12" t="s">
        <v>345</v>
      </c>
      <c r="C74" s="16">
        <v>5000</v>
      </c>
      <c r="D74" s="17">
        <v>0</v>
      </c>
      <c r="E74" s="14">
        <f t="shared" si="1"/>
        <v>5000</v>
      </c>
      <c r="F74" s="17">
        <v>0</v>
      </c>
      <c r="G74" s="17">
        <v>0</v>
      </c>
      <c r="H74" s="17">
        <f t="shared" si="2"/>
        <v>0</v>
      </c>
      <c r="I74" s="17">
        <v>0</v>
      </c>
      <c r="J74" s="16">
        <v>0</v>
      </c>
      <c r="K74" s="13">
        <f t="shared" si="3"/>
        <v>0</v>
      </c>
    </row>
    <row r="75" spans="1:11">
      <c r="A75" s="24" t="s">
        <v>93</v>
      </c>
      <c r="B75" s="12" t="s">
        <v>103</v>
      </c>
      <c r="C75" s="16">
        <v>0</v>
      </c>
      <c r="D75" s="17">
        <v>0</v>
      </c>
      <c r="E75" s="14">
        <f t="shared" si="1"/>
        <v>0</v>
      </c>
      <c r="F75" s="17">
        <v>0</v>
      </c>
      <c r="G75" s="17">
        <v>0</v>
      </c>
      <c r="H75" s="17">
        <f t="shared" si="2"/>
        <v>0</v>
      </c>
      <c r="I75" s="17">
        <v>0</v>
      </c>
      <c r="J75" s="16">
        <v>0</v>
      </c>
      <c r="K75" s="13">
        <f t="shared" si="3"/>
        <v>0</v>
      </c>
    </row>
    <row r="76" spans="1:11">
      <c r="A76" s="24" t="s">
        <v>95</v>
      </c>
      <c r="B76" s="12" t="s">
        <v>104</v>
      </c>
      <c r="C76" s="16">
        <v>0</v>
      </c>
      <c r="D76" s="17">
        <v>0</v>
      </c>
      <c r="E76" s="14">
        <f t="shared" si="1"/>
        <v>0</v>
      </c>
      <c r="F76" s="17">
        <v>0</v>
      </c>
      <c r="G76" s="17">
        <v>0</v>
      </c>
      <c r="H76" s="17">
        <f t="shared" si="2"/>
        <v>0</v>
      </c>
      <c r="I76" s="17">
        <v>0</v>
      </c>
      <c r="J76" s="16">
        <v>0</v>
      </c>
      <c r="K76" s="13">
        <f t="shared" si="3"/>
        <v>0</v>
      </c>
    </row>
    <row r="77" spans="1:11">
      <c r="A77" s="24" t="s">
        <v>93</v>
      </c>
      <c r="B77" s="12" t="s">
        <v>105</v>
      </c>
      <c r="C77" s="16">
        <v>9203</v>
      </c>
      <c r="D77" s="17">
        <v>0</v>
      </c>
      <c r="E77" s="14">
        <f t="shared" si="1"/>
        <v>9203</v>
      </c>
      <c r="F77" s="17">
        <v>0</v>
      </c>
      <c r="G77" s="17">
        <v>0</v>
      </c>
      <c r="H77" s="17">
        <f t="shared" si="2"/>
        <v>0</v>
      </c>
      <c r="I77" s="17">
        <v>0</v>
      </c>
      <c r="J77" s="16">
        <v>0</v>
      </c>
      <c r="K77" s="13">
        <f t="shared" si="3"/>
        <v>0</v>
      </c>
    </row>
    <row r="78" spans="1:11">
      <c r="A78" s="24" t="s">
        <v>93</v>
      </c>
      <c r="B78" s="12" t="s">
        <v>106</v>
      </c>
      <c r="C78" s="16">
        <v>-9.0000000000145519E-2</v>
      </c>
      <c r="D78" s="17">
        <v>0</v>
      </c>
      <c r="E78" s="14">
        <f t="shared" si="1"/>
        <v>-9.0000000000145519E-2</v>
      </c>
      <c r="F78" s="17">
        <v>0</v>
      </c>
      <c r="G78" s="17">
        <v>0</v>
      </c>
      <c r="H78" s="17">
        <f t="shared" si="2"/>
        <v>0</v>
      </c>
      <c r="I78" s="17">
        <v>0</v>
      </c>
      <c r="J78" s="16">
        <v>0</v>
      </c>
      <c r="K78" s="13">
        <f t="shared" si="3"/>
        <v>0</v>
      </c>
    </row>
    <row r="79" spans="1:11">
      <c r="A79" s="24" t="s">
        <v>93</v>
      </c>
      <c r="B79" s="12" t="s">
        <v>107</v>
      </c>
      <c r="C79" s="16">
        <v>6790</v>
      </c>
      <c r="D79" s="17">
        <v>0</v>
      </c>
      <c r="E79" s="14">
        <f t="shared" si="1"/>
        <v>6790</v>
      </c>
      <c r="F79" s="17">
        <v>0</v>
      </c>
      <c r="G79" s="17">
        <v>0</v>
      </c>
      <c r="H79" s="17">
        <f t="shared" si="2"/>
        <v>0</v>
      </c>
      <c r="I79" s="17">
        <v>0</v>
      </c>
      <c r="J79" s="16">
        <v>0</v>
      </c>
      <c r="K79" s="13">
        <f t="shared" si="3"/>
        <v>0</v>
      </c>
    </row>
    <row r="80" spans="1:11">
      <c r="A80" s="24" t="s">
        <v>93</v>
      </c>
      <c r="B80" s="12" t="s">
        <v>108</v>
      </c>
      <c r="C80" s="16">
        <v>0</v>
      </c>
      <c r="D80" s="17">
        <v>0</v>
      </c>
      <c r="E80" s="14">
        <f t="shared" si="1"/>
        <v>0</v>
      </c>
      <c r="F80" s="17">
        <v>0</v>
      </c>
      <c r="G80" s="17">
        <v>0</v>
      </c>
      <c r="H80" s="17">
        <f t="shared" si="2"/>
        <v>0</v>
      </c>
      <c r="I80" s="17">
        <v>0</v>
      </c>
      <c r="J80" s="16">
        <v>0</v>
      </c>
      <c r="K80" s="13">
        <f t="shared" si="3"/>
        <v>0</v>
      </c>
    </row>
    <row r="81" spans="1:11" ht="24">
      <c r="A81" s="24" t="s">
        <v>95</v>
      </c>
      <c r="B81" s="33" t="s">
        <v>109</v>
      </c>
      <c r="C81" s="16">
        <v>0</v>
      </c>
      <c r="D81" s="17">
        <v>0</v>
      </c>
      <c r="E81" s="14">
        <f t="shared" si="1"/>
        <v>0</v>
      </c>
      <c r="F81" s="17">
        <v>0</v>
      </c>
      <c r="G81" s="17">
        <v>0</v>
      </c>
      <c r="H81" s="17">
        <f t="shared" si="2"/>
        <v>0</v>
      </c>
      <c r="I81" s="17">
        <v>0</v>
      </c>
      <c r="J81" s="16">
        <v>0</v>
      </c>
      <c r="K81" s="13">
        <f t="shared" si="3"/>
        <v>0</v>
      </c>
    </row>
    <row r="82" spans="1:11">
      <c r="A82" s="24" t="s">
        <v>93</v>
      </c>
      <c r="B82" s="12" t="s">
        <v>110</v>
      </c>
      <c r="C82" s="16">
        <v>655008</v>
      </c>
      <c r="D82" s="17">
        <v>0</v>
      </c>
      <c r="E82" s="14">
        <f t="shared" si="1"/>
        <v>655008</v>
      </c>
      <c r="F82" s="17">
        <v>655008</v>
      </c>
      <c r="G82" s="17">
        <v>0</v>
      </c>
      <c r="H82" s="17">
        <f t="shared" si="2"/>
        <v>655008</v>
      </c>
      <c r="I82" s="17">
        <v>655008</v>
      </c>
      <c r="J82" s="16">
        <v>0</v>
      </c>
      <c r="K82" s="13">
        <f t="shared" si="3"/>
        <v>655008</v>
      </c>
    </row>
    <row r="83" spans="1:11">
      <c r="A83" s="24" t="s">
        <v>93</v>
      </c>
      <c r="B83" s="12" t="s">
        <v>111</v>
      </c>
      <c r="C83" s="16">
        <v>8024</v>
      </c>
      <c r="D83" s="17">
        <v>0</v>
      </c>
      <c r="E83" s="14">
        <f t="shared" si="1"/>
        <v>8024</v>
      </c>
      <c r="F83" s="17">
        <v>9660</v>
      </c>
      <c r="G83" s="17">
        <v>0</v>
      </c>
      <c r="H83" s="17">
        <f t="shared" si="2"/>
        <v>9660</v>
      </c>
      <c r="I83" s="17">
        <v>9660</v>
      </c>
      <c r="J83" s="16">
        <v>0</v>
      </c>
      <c r="K83" s="13">
        <f t="shared" si="3"/>
        <v>9660</v>
      </c>
    </row>
    <row r="84" spans="1:11">
      <c r="A84" s="24" t="s">
        <v>93</v>
      </c>
      <c r="B84" s="12" t="s">
        <v>112</v>
      </c>
      <c r="C84" s="16">
        <v>63553</v>
      </c>
      <c r="D84" s="17">
        <v>-6425</v>
      </c>
      <c r="E84" s="14">
        <f t="shared" ref="E84:E146" si="12">SUM(C84:D84)</f>
        <v>57128</v>
      </c>
      <c r="F84" s="17">
        <v>0</v>
      </c>
      <c r="G84" s="17">
        <v>0</v>
      </c>
      <c r="H84" s="17">
        <f t="shared" ref="H84:H146" si="13">SUM(F84:G84)</f>
        <v>0</v>
      </c>
      <c r="I84" s="17">
        <v>0</v>
      </c>
      <c r="J84" s="16">
        <v>0</v>
      </c>
      <c r="K84" s="13">
        <f t="shared" ref="K84:K146" si="14">SUM(I84:J84)</f>
        <v>0</v>
      </c>
    </row>
    <row r="85" spans="1:11">
      <c r="A85" s="24" t="s">
        <v>93</v>
      </c>
      <c r="B85" s="12" t="s">
        <v>113</v>
      </c>
      <c r="C85" s="16">
        <v>0</v>
      </c>
      <c r="D85" s="17">
        <v>0</v>
      </c>
      <c r="E85" s="14">
        <f t="shared" si="12"/>
        <v>0</v>
      </c>
      <c r="F85" s="17">
        <v>0</v>
      </c>
      <c r="G85" s="17">
        <v>0</v>
      </c>
      <c r="H85" s="17">
        <f t="shared" si="13"/>
        <v>0</v>
      </c>
      <c r="I85" s="17">
        <v>0</v>
      </c>
      <c r="J85" s="16">
        <v>0</v>
      </c>
      <c r="K85" s="13">
        <f t="shared" si="14"/>
        <v>0</v>
      </c>
    </row>
    <row r="86" spans="1:11">
      <c r="A86" s="24" t="s">
        <v>93</v>
      </c>
      <c r="B86" s="12" t="s">
        <v>114</v>
      </c>
      <c r="C86" s="16">
        <v>0</v>
      </c>
      <c r="D86" s="17">
        <v>0</v>
      </c>
      <c r="E86" s="14">
        <f t="shared" si="12"/>
        <v>0</v>
      </c>
      <c r="F86" s="17">
        <v>0</v>
      </c>
      <c r="G86" s="17">
        <v>0</v>
      </c>
      <c r="H86" s="17">
        <f t="shared" si="13"/>
        <v>0</v>
      </c>
      <c r="I86" s="17">
        <v>0</v>
      </c>
      <c r="J86" s="16">
        <v>0</v>
      </c>
      <c r="K86" s="13">
        <f t="shared" si="14"/>
        <v>0</v>
      </c>
    </row>
    <row r="87" spans="1:11">
      <c r="A87" s="24" t="s">
        <v>93</v>
      </c>
      <c r="B87" s="12" t="s">
        <v>115</v>
      </c>
      <c r="C87" s="16">
        <v>12700</v>
      </c>
      <c r="D87" s="17">
        <v>0</v>
      </c>
      <c r="E87" s="14">
        <f t="shared" si="12"/>
        <v>12700</v>
      </c>
      <c r="F87" s="17">
        <v>0</v>
      </c>
      <c r="G87" s="17">
        <v>0</v>
      </c>
      <c r="H87" s="17">
        <f t="shared" si="13"/>
        <v>0</v>
      </c>
      <c r="I87" s="17">
        <v>0</v>
      </c>
      <c r="J87" s="16">
        <v>0</v>
      </c>
      <c r="K87" s="13">
        <f t="shared" si="14"/>
        <v>0</v>
      </c>
    </row>
    <row r="88" spans="1:11">
      <c r="A88" s="24" t="s">
        <v>93</v>
      </c>
      <c r="B88" s="12" t="s">
        <v>347</v>
      </c>
      <c r="C88" s="16">
        <v>5853</v>
      </c>
      <c r="D88" s="17">
        <v>0</v>
      </c>
      <c r="E88" s="14">
        <f t="shared" si="12"/>
        <v>5853</v>
      </c>
      <c r="F88" s="17">
        <v>0</v>
      </c>
      <c r="G88" s="17">
        <v>0</v>
      </c>
      <c r="H88" s="17">
        <f t="shared" si="13"/>
        <v>0</v>
      </c>
      <c r="I88" s="17">
        <v>0</v>
      </c>
      <c r="J88" s="16">
        <v>0</v>
      </c>
      <c r="K88" s="13">
        <f t="shared" si="14"/>
        <v>0</v>
      </c>
    </row>
    <row r="89" spans="1:11">
      <c r="A89" s="24" t="s">
        <v>93</v>
      </c>
      <c r="B89" s="12" t="s">
        <v>116</v>
      </c>
      <c r="C89" s="16">
        <v>11822</v>
      </c>
      <c r="D89" s="17">
        <v>-2081</v>
      </c>
      <c r="E89" s="14">
        <f t="shared" si="12"/>
        <v>9741</v>
      </c>
      <c r="F89" s="17">
        <v>0</v>
      </c>
      <c r="G89" s="17">
        <v>0</v>
      </c>
      <c r="H89" s="17">
        <f t="shared" si="13"/>
        <v>0</v>
      </c>
      <c r="I89" s="17">
        <v>0</v>
      </c>
      <c r="J89" s="16">
        <v>0</v>
      </c>
      <c r="K89" s="13">
        <f t="shared" si="14"/>
        <v>0</v>
      </c>
    </row>
    <row r="90" spans="1:11" ht="24">
      <c r="A90" s="24" t="s">
        <v>95</v>
      </c>
      <c r="B90" s="36" t="s">
        <v>344</v>
      </c>
      <c r="C90" s="16">
        <v>10395</v>
      </c>
      <c r="D90" s="17">
        <v>0</v>
      </c>
      <c r="E90" s="14">
        <f t="shared" si="12"/>
        <v>10395</v>
      </c>
      <c r="F90" s="17">
        <v>0</v>
      </c>
      <c r="G90" s="17">
        <v>0</v>
      </c>
      <c r="H90" s="17">
        <v>0</v>
      </c>
      <c r="I90" s="17">
        <v>0</v>
      </c>
      <c r="J90" s="17">
        <v>0</v>
      </c>
      <c r="K90" s="17">
        <v>0</v>
      </c>
    </row>
    <row r="91" spans="1:11" ht="24">
      <c r="A91" s="24" t="s">
        <v>93</v>
      </c>
      <c r="B91" s="36" t="s">
        <v>424</v>
      </c>
      <c r="C91" s="16">
        <v>0</v>
      </c>
      <c r="D91" s="17">
        <v>2198</v>
      </c>
      <c r="E91" s="14">
        <f t="shared" si="12"/>
        <v>2198</v>
      </c>
      <c r="F91" s="17">
        <v>0</v>
      </c>
      <c r="G91" s="17">
        <v>0</v>
      </c>
      <c r="H91" s="17">
        <f t="shared" si="13"/>
        <v>0</v>
      </c>
      <c r="I91" s="17">
        <v>0</v>
      </c>
      <c r="J91" s="16">
        <v>0</v>
      </c>
      <c r="K91" s="13">
        <f t="shared" si="14"/>
        <v>0</v>
      </c>
    </row>
    <row r="92" spans="1:11">
      <c r="A92" s="24" t="s">
        <v>93</v>
      </c>
      <c r="B92" s="12" t="s">
        <v>117</v>
      </c>
      <c r="C92" s="16">
        <v>220261</v>
      </c>
      <c r="D92" s="17">
        <v>-130953</v>
      </c>
      <c r="E92" s="14">
        <f t="shared" si="12"/>
        <v>89308</v>
      </c>
      <c r="F92" s="17">
        <v>0</v>
      </c>
      <c r="G92" s="17">
        <v>0</v>
      </c>
      <c r="H92" s="17">
        <f t="shared" si="13"/>
        <v>0</v>
      </c>
      <c r="I92" s="17">
        <v>0</v>
      </c>
      <c r="J92" s="16">
        <v>0</v>
      </c>
      <c r="K92" s="13">
        <f t="shared" si="14"/>
        <v>0</v>
      </c>
    </row>
    <row r="93" spans="1:11">
      <c r="A93" s="24" t="s">
        <v>93</v>
      </c>
      <c r="B93" s="34" t="s">
        <v>118</v>
      </c>
      <c r="C93" s="16">
        <v>0</v>
      </c>
      <c r="D93" s="17">
        <v>0</v>
      </c>
      <c r="E93" s="14">
        <f t="shared" si="12"/>
        <v>0</v>
      </c>
      <c r="F93" s="17">
        <v>0</v>
      </c>
      <c r="G93" s="17">
        <v>0</v>
      </c>
      <c r="H93" s="17">
        <f t="shared" si="13"/>
        <v>0</v>
      </c>
      <c r="I93" s="17">
        <v>0</v>
      </c>
      <c r="J93" s="16">
        <v>0</v>
      </c>
      <c r="K93" s="13">
        <f t="shared" si="14"/>
        <v>0</v>
      </c>
    </row>
    <row r="94" spans="1:11">
      <c r="A94" s="18" t="s">
        <v>93</v>
      </c>
      <c r="B94" s="19" t="s">
        <v>21</v>
      </c>
      <c r="C94" s="20">
        <v>12831928.91</v>
      </c>
      <c r="D94" s="22">
        <f>SUM(D65:D93)</f>
        <v>352435</v>
      </c>
      <c r="E94" s="21">
        <f t="shared" si="12"/>
        <v>13184363.91</v>
      </c>
      <c r="F94" s="22">
        <v>12348577</v>
      </c>
      <c r="G94" s="22">
        <f>SUM(G65:G93)</f>
        <v>0</v>
      </c>
      <c r="H94" s="22">
        <f t="shared" si="13"/>
        <v>12348577</v>
      </c>
      <c r="I94" s="22">
        <v>12348577</v>
      </c>
      <c r="J94" s="20">
        <f>SUM(J65:J93)</f>
        <v>0</v>
      </c>
      <c r="K94" s="23">
        <f t="shared" si="14"/>
        <v>12348577</v>
      </c>
    </row>
    <row r="95" spans="1:11">
      <c r="A95" s="24" t="s">
        <v>119</v>
      </c>
      <c r="B95" s="12" t="s">
        <v>120</v>
      </c>
      <c r="C95" s="16">
        <v>6521</v>
      </c>
      <c r="D95" s="17">
        <v>0</v>
      </c>
      <c r="E95" s="14">
        <f t="shared" si="12"/>
        <v>6521</v>
      </c>
      <c r="F95" s="17">
        <v>6521</v>
      </c>
      <c r="G95" s="17">
        <v>0</v>
      </c>
      <c r="H95" s="17">
        <f t="shared" si="13"/>
        <v>6521</v>
      </c>
      <c r="I95" s="17">
        <v>6521</v>
      </c>
      <c r="J95" s="16">
        <v>0</v>
      </c>
      <c r="K95" s="13">
        <f t="shared" si="14"/>
        <v>6521</v>
      </c>
    </row>
    <row r="96" spans="1:11">
      <c r="A96" s="24" t="s">
        <v>119</v>
      </c>
      <c r="B96" s="12" t="s">
        <v>121</v>
      </c>
      <c r="C96" s="16">
        <v>0</v>
      </c>
      <c r="D96" s="17">
        <v>0</v>
      </c>
      <c r="E96" s="14">
        <f t="shared" si="12"/>
        <v>0</v>
      </c>
      <c r="F96" s="17">
        <v>0</v>
      </c>
      <c r="G96" s="17">
        <v>0</v>
      </c>
      <c r="H96" s="17">
        <f t="shared" si="13"/>
        <v>0</v>
      </c>
      <c r="I96" s="17">
        <v>0</v>
      </c>
      <c r="J96" s="16">
        <v>0</v>
      </c>
      <c r="K96" s="13">
        <f t="shared" si="14"/>
        <v>0</v>
      </c>
    </row>
    <row r="97" spans="1:11">
      <c r="A97" s="24" t="s">
        <v>119</v>
      </c>
      <c r="B97" s="12" t="s">
        <v>122</v>
      </c>
      <c r="C97" s="16">
        <v>0</v>
      </c>
      <c r="D97" s="17">
        <v>0</v>
      </c>
      <c r="E97" s="14">
        <f t="shared" si="12"/>
        <v>0</v>
      </c>
      <c r="F97" s="17">
        <v>0</v>
      </c>
      <c r="G97" s="17">
        <v>0</v>
      </c>
      <c r="H97" s="17">
        <f t="shared" si="13"/>
        <v>0</v>
      </c>
      <c r="I97" s="17">
        <v>0</v>
      </c>
      <c r="J97" s="16">
        <v>0</v>
      </c>
      <c r="K97" s="13">
        <f t="shared" si="14"/>
        <v>0</v>
      </c>
    </row>
    <row r="98" spans="1:11">
      <c r="A98" s="24" t="s">
        <v>119</v>
      </c>
      <c r="B98" s="12" t="s">
        <v>123</v>
      </c>
      <c r="C98" s="16">
        <v>164544</v>
      </c>
      <c r="D98" s="17">
        <v>0</v>
      </c>
      <c r="E98" s="14">
        <f t="shared" si="12"/>
        <v>164544</v>
      </c>
      <c r="F98" s="17">
        <v>0</v>
      </c>
      <c r="G98" s="17">
        <v>0</v>
      </c>
      <c r="H98" s="17">
        <f t="shared" si="13"/>
        <v>0</v>
      </c>
      <c r="I98" s="17">
        <v>0</v>
      </c>
      <c r="J98" s="16">
        <v>0</v>
      </c>
      <c r="K98" s="13">
        <f t="shared" si="14"/>
        <v>0</v>
      </c>
    </row>
    <row r="99" spans="1:11">
      <c r="A99" s="24" t="s">
        <v>119</v>
      </c>
      <c r="B99" s="12" t="s">
        <v>124</v>
      </c>
      <c r="C99" s="16">
        <v>0</v>
      </c>
      <c r="D99" s="17">
        <v>0</v>
      </c>
      <c r="E99" s="14">
        <f t="shared" si="12"/>
        <v>0</v>
      </c>
      <c r="F99" s="17">
        <v>0</v>
      </c>
      <c r="G99" s="17">
        <v>0</v>
      </c>
      <c r="H99" s="17">
        <f t="shared" si="13"/>
        <v>0</v>
      </c>
      <c r="I99" s="17">
        <v>0</v>
      </c>
      <c r="J99" s="16">
        <v>0</v>
      </c>
      <c r="K99" s="13">
        <f t="shared" si="14"/>
        <v>0</v>
      </c>
    </row>
    <row r="100" spans="1:11">
      <c r="A100" s="24" t="s">
        <v>119</v>
      </c>
      <c r="B100" s="12" t="s">
        <v>125</v>
      </c>
      <c r="C100" s="16">
        <v>57863</v>
      </c>
      <c r="D100" s="17">
        <v>0</v>
      </c>
      <c r="E100" s="14">
        <f t="shared" si="12"/>
        <v>57863</v>
      </c>
      <c r="F100" s="17">
        <v>0</v>
      </c>
      <c r="G100" s="17">
        <v>0</v>
      </c>
      <c r="H100" s="17">
        <f t="shared" si="13"/>
        <v>0</v>
      </c>
      <c r="I100" s="17">
        <v>0</v>
      </c>
      <c r="J100" s="16">
        <v>0</v>
      </c>
      <c r="K100" s="13">
        <f t="shared" si="14"/>
        <v>0</v>
      </c>
    </row>
    <row r="101" spans="1:11">
      <c r="A101" s="24" t="s">
        <v>119</v>
      </c>
      <c r="B101" s="33" t="s">
        <v>126</v>
      </c>
      <c r="C101" s="16">
        <v>65670</v>
      </c>
      <c r="D101" s="17">
        <v>0</v>
      </c>
      <c r="E101" s="14">
        <f t="shared" si="12"/>
        <v>65670</v>
      </c>
      <c r="F101" s="17">
        <v>0</v>
      </c>
      <c r="G101" s="17">
        <v>0</v>
      </c>
      <c r="H101" s="17">
        <f t="shared" si="13"/>
        <v>0</v>
      </c>
      <c r="I101" s="17">
        <v>0</v>
      </c>
      <c r="J101" s="16">
        <v>0</v>
      </c>
      <c r="K101" s="13">
        <f t="shared" si="14"/>
        <v>0</v>
      </c>
    </row>
    <row r="102" spans="1:11" ht="24">
      <c r="A102" s="24" t="s">
        <v>119</v>
      </c>
      <c r="B102" s="33" t="s">
        <v>127</v>
      </c>
      <c r="C102" s="16">
        <v>124740</v>
      </c>
      <c r="D102" s="17">
        <v>0</v>
      </c>
      <c r="E102" s="14">
        <f t="shared" si="12"/>
        <v>124740</v>
      </c>
      <c r="F102" s="17">
        <v>0</v>
      </c>
      <c r="G102" s="17">
        <v>0</v>
      </c>
      <c r="H102" s="17">
        <f t="shared" si="13"/>
        <v>0</v>
      </c>
      <c r="I102" s="17">
        <v>0</v>
      </c>
      <c r="J102" s="16">
        <v>0</v>
      </c>
      <c r="K102" s="13">
        <f t="shared" si="14"/>
        <v>0</v>
      </c>
    </row>
    <row r="103" spans="1:11" ht="24">
      <c r="A103" s="24" t="s">
        <v>119</v>
      </c>
      <c r="B103" s="33" t="s">
        <v>128</v>
      </c>
      <c r="C103" s="16">
        <v>545386</v>
      </c>
      <c r="D103" s="17">
        <v>0</v>
      </c>
      <c r="E103" s="14">
        <f t="shared" si="12"/>
        <v>545386</v>
      </c>
      <c r="F103" s="17">
        <v>0</v>
      </c>
      <c r="G103" s="17">
        <v>0</v>
      </c>
      <c r="H103" s="17">
        <f t="shared" si="13"/>
        <v>0</v>
      </c>
      <c r="I103" s="17">
        <v>0</v>
      </c>
      <c r="J103" s="16">
        <v>0</v>
      </c>
      <c r="K103" s="13">
        <f t="shared" si="14"/>
        <v>0</v>
      </c>
    </row>
    <row r="104" spans="1:11">
      <c r="A104" s="24" t="s">
        <v>119</v>
      </c>
      <c r="B104" s="33" t="s">
        <v>455</v>
      </c>
      <c r="C104" s="104">
        <v>0</v>
      </c>
      <c r="D104" s="105">
        <v>0</v>
      </c>
      <c r="E104" s="107">
        <v>0</v>
      </c>
      <c r="F104" s="105">
        <v>0</v>
      </c>
      <c r="G104" s="105">
        <v>119176</v>
      </c>
      <c r="H104" s="105">
        <f t="shared" si="13"/>
        <v>119176</v>
      </c>
      <c r="I104" s="105">
        <v>0</v>
      </c>
      <c r="J104" s="104">
        <v>680824</v>
      </c>
      <c r="K104" s="108">
        <f t="shared" si="14"/>
        <v>680824</v>
      </c>
    </row>
    <row r="105" spans="1:11">
      <c r="A105" s="24" t="s">
        <v>119</v>
      </c>
      <c r="B105" s="33" t="s">
        <v>129</v>
      </c>
      <c r="C105" s="16">
        <v>1986867</v>
      </c>
      <c r="D105" s="17">
        <v>0</v>
      </c>
      <c r="E105" s="14">
        <f t="shared" si="12"/>
        <v>1986867</v>
      </c>
      <c r="F105" s="17">
        <v>0</v>
      </c>
      <c r="G105" s="17">
        <v>0</v>
      </c>
      <c r="H105" s="17">
        <f t="shared" si="13"/>
        <v>0</v>
      </c>
      <c r="I105" s="17">
        <v>0</v>
      </c>
      <c r="J105" s="16">
        <v>0</v>
      </c>
      <c r="K105" s="13">
        <f t="shared" si="14"/>
        <v>0</v>
      </c>
    </row>
    <row r="106" spans="1:11">
      <c r="A106" s="24" t="s">
        <v>119</v>
      </c>
      <c r="B106" s="33" t="s">
        <v>130</v>
      </c>
      <c r="C106" s="16">
        <v>0</v>
      </c>
      <c r="D106" s="17">
        <v>0</v>
      </c>
      <c r="E106" s="14">
        <f t="shared" si="12"/>
        <v>0</v>
      </c>
      <c r="F106" s="17">
        <v>0</v>
      </c>
      <c r="G106" s="17">
        <v>154892</v>
      </c>
      <c r="H106" s="17">
        <f t="shared" si="13"/>
        <v>154892</v>
      </c>
      <c r="I106" s="17">
        <v>0</v>
      </c>
      <c r="J106" s="16">
        <v>0</v>
      </c>
      <c r="K106" s="13">
        <f t="shared" si="14"/>
        <v>0</v>
      </c>
    </row>
    <row r="107" spans="1:11">
      <c r="A107" s="24" t="s">
        <v>119</v>
      </c>
      <c r="B107" s="33" t="s">
        <v>131</v>
      </c>
      <c r="C107" s="16">
        <v>1173641</v>
      </c>
      <c r="D107" s="17">
        <v>-1173641</v>
      </c>
      <c r="E107" s="14">
        <f t="shared" si="12"/>
        <v>0</v>
      </c>
      <c r="F107" s="17">
        <v>2584487</v>
      </c>
      <c r="G107" s="17">
        <v>1173641</v>
      </c>
      <c r="H107" s="17">
        <f t="shared" si="13"/>
        <v>3758128</v>
      </c>
      <c r="I107" s="35">
        <v>1241872</v>
      </c>
      <c r="J107" s="16">
        <v>0</v>
      </c>
      <c r="K107" s="13">
        <f t="shared" si="14"/>
        <v>1241872</v>
      </c>
    </row>
    <row r="108" spans="1:11">
      <c r="A108" s="24" t="s">
        <v>119</v>
      </c>
      <c r="B108" s="12" t="s">
        <v>132</v>
      </c>
      <c r="C108" s="16">
        <v>0</v>
      </c>
      <c r="D108" s="17">
        <v>0</v>
      </c>
      <c r="E108" s="14">
        <f t="shared" si="12"/>
        <v>0</v>
      </c>
      <c r="F108" s="17">
        <v>40032</v>
      </c>
      <c r="G108" s="17">
        <v>0</v>
      </c>
      <c r="H108" s="17">
        <f t="shared" si="13"/>
        <v>40032</v>
      </c>
      <c r="I108" s="17">
        <v>0</v>
      </c>
      <c r="J108" s="16">
        <v>0</v>
      </c>
      <c r="K108" s="13">
        <f t="shared" si="14"/>
        <v>0</v>
      </c>
    </row>
    <row r="109" spans="1:11">
      <c r="A109" s="24" t="s">
        <v>119</v>
      </c>
      <c r="B109" s="12" t="s">
        <v>427</v>
      </c>
      <c r="C109" s="16">
        <v>0</v>
      </c>
      <c r="D109" s="17">
        <v>295751</v>
      </c>
      <c r="E109" s="14">
        <f t="shared" si="12"/>
        <v>295751</v>
      </c>
      <c r="F109" s="17">
        <v>0</v>
      </c>
      <c r="G109" s="17">
        <v>896777</v>
      </c>
      <c r="H109" s="17">
        <f t="shared" si="13"/>
        <v>896777</v>
      </c>
      <c r="I109" s="17">
        <v>0</v>
      </c>
      <c r="J109" s="16">
        <v>850335.75</v>
      </c>
      <c r="K109" s="13">
        <f t="shared" si="14"/>
        <v>850335.75</v>
      </c>
    </row>
    <row r="110" spans="1:11">
      <c r="A110" s="24" t="s">
        <v>119</v>
      </c>
      <c r="B110" s="12" t="s">
        <v>133</v>
      </c>
      <c r="C110" s="16">
        <v>30187</v>
      </c>
      <c r="D110" s="17">
        <v>0</v>
      </c>
      <c r="E110" s="14">
        <f t="shared" si="12"/>
        <v>30187</v>
      </c>
      <c r="F110" s="17">
        <v>0</v>
      </c>
      <c r="G110" s="17">
        <v>0</v>
      </c>
      <c r="H110" s="17">
        <v>0</v>
      </c>
      <c r="I110" s="17">
        <v>0</v>
      </c>
      <c r="J110" s="17">
        <v>0</v>
      </c>
      <c r="K110" s="17">
        <v>0</v>
      </c>
    </row>
    <row r="111" spans="1:11">
      <c r="A111" s="24" t="s">
        <v>119</v>
      </c>
      <c r="B111" s="12" t="s">
        <v>134</v>
      </c>
      <c r="C111" s="16">
        <v>21562</v>
      </c>
      <c r="D111" s="17">
        <v>0</v>
      </c>
      <c r="E111" s="14">
        <f t="shared" si="12"/>
        <v>21562</v>
      </c>
      <c r="F111" s="17">
        <v>0</v>
      </c>
      <c r="G111" s="17">
        <v>0</v>
      </c>
      <c r="H111" s="17">
        <v>0</v>
      </c>
      <c r="I111" s="17">
        <v>0</v>
      </c>
      <c r="J111" s="17">
        <v>0</v>
      </c>
      <c r="K111" s="17">
        <v>0</v>
      </c>
    </row>
    <row r="112" spans="1:11">
      <c r="A112" s="24" t="s">
        <v>119</v>
      </c>
      <c r="B112" s="12" t="s">
        <v>135</v>
      </c>
      <c r="C112" s="16">
        <v>42035</v>
      </c>
      <c r="D112" s="17">
        <v>0</v>
      </c>
      <c r="E112" s="14">
        <f t="shared" si="12"/>
        <v>42035</v>
      </c>
      <c r="F112" s="17">
        <v>0</v>
      </c>
      <c r="G112" s="17">
        <v>0</v>
      </c>
      <c r="H112" s="17">
        <f t="shared" si="13"/>
        <v>0</v>
      </c>
      <c r="I112" s="17">
        <v>0</v>
      </c>
      <c r="J112" s="16">
        <v>0</v>
      </c>
      <c r="K112" s="13">
        <f t="shared" si="14"/>
        <v>0</v>
      </c>
    </row>
    <row r="113" spans="1:11">
      <c r="A113" s="24" t="s">
        <v>119</v>
      </c>
      <c r="B113" s="12" t="s">
        <v>136</v>
      </c>
      <c r="C113" s="16">
        <v>28006</v>
      </c>
      <c r="D113" s="17">
        <v>-20720</v>
      </c>
      <c r="E113" s="14">
        <f t="shared" si="12"/>
        <v>7286</v>
      </c>
      <c r="F113" s="17">
        <v>0</v>
      </c>
      <c r="G113" s="17">
        <v>0</v>
      </c>
      <c r="H113" s="17">
        <f t="shared" si="13"/>
        <v>0</v>
      </c>
      <c r="I113" s="17">
        <v>0</v>
      </c>
      <c r="J113" s="16">
        <v>0</v>
      </c>
      <c r="K113" s="13">
        <f t="shared" si="14"/>
        <v>0</v>
      </c>
    </row>
    <row r="114" spans="1:11" ht="24">
      <c r="A114" s="24" t="s">
        <v>119</v>
      </c>
      <c r="B114" s="36" t="s">
        <v>137</v>
      </c>
      <c r="C114" s="16">
        <v>10250</v>
      </c>
      <c r="D114" s="17">
        <v>0</v>
      </c>
      <c r="E114" s="14">
        <f t="shared" si="12"/>
        <v>10250</v>
      </c>
      <c r="F114" s="17">
        <v>0</v>
      </c>
      <c r="G114" s="17">
        <v>0</v>
      </c>
      <c r="H114" s="17">
        <f t="shared" si="13"/>
        <v>0</v>
      </c>
      <c r="I114" s="17">
        <v>0</v>
      </c>
      <c r="J114" s="16">
        <v>0</v>
      </c>
      <c r="K114" s="13">
        <f t="shared" si="14"/>
        <v>0</v>
      </c>
    </row>
    <row r="115" spans="1:11">
      <c r="A115" s="24" t="s">
        <v>119</v>
      </c>
      <c r="B115" s="36" t="s">
        <v>138</v>
      </c>
      <c r="C115" s="16">
        <v>12711</v>
      </c>
      <c r="D115" s="17">
        <v>-12711</v>
      </c>
      <c r="E115" s="14">
        <f t="shared" si="12"/>
        <v>0</v>
      </c>
      <c r="F115" s="17">
        <v>0</v>
      </c>
      <c r="G115" s="17">
        <v>0</v>
      </c>
      <c r="H115" s="17">
        <f t="shared" si="13"/>
        <v>0</v>
      </c>
      <c r="I115" s="17">
        <v>0</v>
      </c>
      <c r="J115" s="16">
        <v>0</v>
      </c>
      <c r="K115" s="13">
        <f t="shared" si="14"/>
        <v>0</v>
      </c>
    </row>
    <row r="116" spans="1:11">
      <c r="A116" s="24" t="s">
        <v>119</v>
      </c>
      <c r="B116" s="12" t="s">
        <v>139</v>
      </c>
      <c r="C116" s="16">
        <v>20331</v>
      </c>
      <c r="D116" s="17">
        <v>0</v>
      </c>
      <c r="E116" s="14">
        <f t="shared" si="12"/>
        <v>20331</v>
      </c>
      <c r="F116" s="17">
        <v>0</v>
      </c>
      <c r="G116" s="17">
        <v>0</v>
      </c>
      <c r="H116" s="17">
        <f t="shared" si="13"/>
        <v>0</v>
      </c>
      <c r="I116" s="17">
        <v>0</v>
      </c>
      <c r="J116" s="16">
        <v>0</v>
      </c>
      <c r="K116" s="13">
        <f t="shared" si="14"/>
        <v>0</v>
      </c>
    </row>
    <row r="117" spans="1:11">
      <c r="A117" s="24" t="s">
        <v>119</v>
      </c>
      <c r="B117" s="12" t="s">
        <v>140</v>
      </c>
      <c r="C117" s="16">
        <v>48000</v>
      </c>
      <c r="D117" s="17">
        <v>0</v>
      </c>
      <c r="E117" s="14">
        <f t="shared" si="12"/>
        <v>48000</v>
      </c>
      <c r="F117" s="17">
        <v>0</v>
      </c>
      <c r="G117" s="17">
        <v>0</v>
      </c>
      <c r="H117" s="17">
        <f t="shared" si="13"/>
        <v>0</v>
      </c>
      <c r="I117" s="17">
        <v>0</v>
      </c>
      <c r="J117" s="16">
        <v>0</v>
      </c>
      <c r="K117" s="13">
        <f t="shared" si="14"/>
        <v>0</v>
      </c>
    </row>
    <row r="118" spans="1:11">
      <c r="A118" s="24" t="s">
        <v>119</v>
      </c>
      <c r="B118" s="103" t="s">
        <v>425</v>
      </c>
      <c r="C118" s="104">
        <v>0</v>
      </c>
      <c r="D118" s="105">
        <v>18348</v>
      </c>
      <c r="E118" s="107">
        <f t="shared" si="12"/>
        <v>18348</v>
      </c>
      <c r="F118" s="17">
        <v>0</v>
      </c>
      <c r="G118" s="17">
        <v>0</v>
      </c>
      <c r="H118" s="17">
        <f t="shared" ref="H118:H120" si="15">SUM(F118:G118)</f>
        <v>0</v>
      </c>
      <c r="I118" s="17">
        <v>0</v>
      </c>
      <c r="J118" s="16">
        <v>0</v>
      </c>
      <c r="K118" s="13">
        <f t="shared" ref="K118:K120" si="16">SUM(I118:J118)</f>
        <v>0</v>
      </c>
    </row>
    <row r="119" spans="1:11">
      <c r="A119" s="24" t="s">
        <v>119</v>
      </c>
      <c r="B119" s="103" t="s">
        <v>428</v>
      </c>
      <c r="C119" s="104"/>
      <c r="D119" s="105">
        <v>1312</v>
      </c>
      <c r="E119" s="107">
        <f>SUM(D119)</f>
        <v>1312</v>
      </c>
      <c r="F119" s="17">
        <v>0</v>
      </c>
      <c r="G119" s="17">
        <v>0</v>
      </c>
      <c r="H119" s="17">
        <f t="shared" si="15"/>
        <v>0</v>
      </c>
      <c r="I119" s="17">
        <v>0</v>
      </c>
      <c r="J119" s="16">
        <v>0</v>
      </c>
      <c r="K119" s="13">
        <f t="shared" si="16"/>
        <v>0</v>
      </c>
    </row>
    <row r="120" spans="1:11">
      <c r="A120" s="24" t="s">
        <v>343</v>
      </c>
      <c r="B120" s="12" t="s">
        <v>346</v>
      </c>
      <c r="C120" s="16">
        <v>7268</v>
      </c>
      <c r="D120" s="17">
        <v>0</v>
      </c>
      <c r="E120" s="14">
        <f t="shared" si="12"/>
        <v>7268</v>
      </c>
      <c r="F120" s="17">
        <v>0</v>
      </c>
      <c r="G120" s="17">
        <v>0</v>
      </c>
      <c r="H120" s="17">
        <f t="shared" si="15"/>
        <v>0</v>
      </c>
      <c r="I120" s="17">
        <v>0</v>
      </c>
      <c r="J120" s="16">
        <v>0</v>
      </c>
      <c r="K120" s="13">
        <f t="shared" si="16"/>
        <v>0</v>
      </c>
    </row>
    <row r="121" spans="1:11">
      <c r="A121" s="18" t="s">
        <v>119</v>
      </c>
      <c r="B121" s="19" t="s">
        <v>15</v>
      </c>
      <c r="C121" s="21">
        <v>4345582</v>
      </c>
      <c r="D121" s="25">
        <f>SUM(D95:D120)</f>
        <v>-891661</v>
      </c>
      <c r="E121" s="21">
        <f t="shared" si="12"/>
        <v>3453921</v>
      </c>
      <c r="F121" s="25">
        <f>SUM(F95:F120)</f>
        <v>2631040</v>
      </c>
      <c r="G121" s="25">
        <f>SUM(G95:G117)</f>
        <v>2344486</v>
      </c>
      <c r="H121" s="25">
        <f t="shared" si="13"/>
        <v>4975526</v>
      </c>
      <c r="I121" s="25">
        <v>1248393</v>
      </c>
      <c r="J121" s="21">
        <f>SUM(J95:J117)</f>
        <v>1531159.75</v>
      </c>
      <c r="K121" s="23">
        <f t="shared" si="14"/>
        <v>2779552.75</v>
      </c>
    </row>
    <row r="122" spans="1:11">
      <c r="A122" s="24" t="s">
        <v>141</v>
      </c>
      <c r="B122" s="12" t="s">
        <v>142</v>
      </c>
      <c r="C122" s="14">
        <v>0</v>
      </c>
      <c r="D122" s="32">
        <v>0</v>
      </c>
      <c r="E122" s="14">
        <f t="shared" si="12"/>
        <v>0</v>
      </c>
      <c r="F122" s="32">
        <v>0</v>
      </c>
      <c r="G122" s="32">
        <v>0</v>
      </c>
      <c r="H122" s="32">
        <f t="shared" si="13"/>
        <v>0</v>
      </c>
      <c r="I122" s="32">
        <v>0</v>
      </c>
      <c r="J122" s="14">
        <v>0</v>
      </c>
      <c r="K122" s="13">
        <f t="shared" si="14"/>
        <v>0</v>
      </c>
    </row>
    <row r="123" spans="1:11">
      <c r="A123" s="24" t="s">
        <v>141</v>
      </c>
      <c r="B123" s="12" t="s">
        <v>143</v>
      </c>
      <c r="C123" s="14">
        <v>0</v>
      </c>
      <c r="D123" s="32">
        <v>0</v>
      </c>
      <c r="E123" s="14">
        <f t="shared" si="12"/>
        <v>0</v>
      </c>
      <c r="F123" s="32">
        <v>0</v>
      </c>
      <c r="G123" s="32">
        <v>0</v>
      </c>
      <c r="H123" s="32">
        <f t="shared" si="13"/>
        <v>0</v>
      </c>
      <c r="I123" s="32">
        <v>0</v>
      </c>
      <c r="J123" s="14">
        <v>0</v>
      </c>
      <c r="K123" s="13">
        <f t="shared" si="14"/>
        <v>0</v>
      </c>
    </row>
    <row r="124" spans="1:11">
      <c r="A124" s="112" t="s">
        <v>448</v>
      </c>
      <c r="B124" s="113" t="s">
        <v>449</v>
      </c>
      <c r="C124" s="116">
        <v>755000</v>
      </c>
      <c r="D124" s="118">
        <v>0</v>
      </c>
      <c r="E124" s="116">
        <f t="shared" ref="E124" si="17">SUM(C124:D124)</f>
        <v>755000</v>
      </c>
      <c r="F124" s="118">
        <v>755000</v>
      </c>
      <c r="G124" s="118">
        <v>0</v>
      </c>
      <c r="H124" s="118">
        <f t="shared" si="13"/>
        <v>755000</v>
      </c>
      <c r="I124" s="118">
        <v>755000</v>
      </c>
      <c r="J124" s="116">
        <v>0</v>
      </c>
      <c r="K124" s="117">
        <f t="shared" si="14"/>
        <v>755000</v>
      </c>
    </row>
    <row r="125" spans="1:11">
      <c r="A125" s="24" t="s">
        <v>144</v>
      </c>
      <c r="B125" s="12" t="s">
        <v>145</v>
      </c>
      <c r="C125" s="16">
        <v>755000</v>
      </c>
      <c r="D125" s="17">
        <v>0</v>
      </c>
      <c r="E125" s="14">
        <f t="shared" si="12"/>
        <v>755000</v>
      </c>
      <c r="F125" s="17">
        <v>755000</v>
      </c>
      <c r="G125" s="17">
        <v>0</v>
      </c>
      <c r="H125" s="17">
        <f t="shared" si="13"/>
        <v>755000</v>
      </c>
      <c r="I125" s="17">
        <v>755000</v>
      </c>
      <c r="J125" s="16">
        <v>0</v>
      </c>
      <c r="K125" s="13">
        <f t="shared" si="14"/>
        <v>755000</v>
      </c>
    </row>
    <row r="126" spans="1:11">
      <c r="A126" s="24" t="s">
        <v>144</v>
      </c>
      <c r="B126" s="12" t="s">
        <v>146</v>
      </c>
      <c r="C126" s="16">
        <v>0</v>
      </c>
      <c r="D126" s="17">
        <v>0</v>
      </c>
      <c r="E126" s="14">
        <f t="shared" si="12"/>
        <v>0</v>
      </c>
      <c r="F126" s="17">
        <v>0</v>
      </c>
      <c r="G126" s="17">
        <v>0</v>
      </c>
      <c r="H126" s="17">
        <f t="shared" si="13"/>
        <v>0</v>
      </c>
      <c r="I126" s="17">
        <v>0</v>
      </c>
      <c r="J126" s="16">
        <v>0</v>
      </c>
      <c r="K126" s="13">
        <f t="shared" si="14"/>
        <v>0</v>
      </c>
    </row>
    <row r="127" spans="1:11">
      <c r="A127" s="24" t="s">
        <v>144</v>
      </c>
      <c r="B127" s="12" t="s">
        <v>147</v>
      </c>
      <c r="C127" s="16">
        <v>0</v>
      </c>
      <c r="D127" s="17">
        <v>0</v>
      </c>
      <c r="E127" s="14">
        <f t="shared" si="12"/>
        <v>0</v>
      </c>
      <c r="F127" s="17">
        <v>0</v>
      </c>
      <c r="G127" s="17">
        <v>0</v>
      </c>
      <c r="H127" s="17">
        <f t="shared" si="13"/>
        <v>0</v>
      </c>
      <c r="I127" s="17">
        <v>0</v>
      </c>
      <c r="J127" s="16">
        <v>0</v>
      </c>
      <c r="K127" s="13">
        <f t="shared" si="14"/>
        <v>0</v>
      </c>
    </row>
    <row r="128" spans="1:11">
      <c r="A128" s="112" t="s">
        <v>184</v>
      </c>
      <c r="B128" s="113" t="s">
        <v>450</v>
      </c>
      <c r="C128" s="114">
        <v>1890098.2</v>
      </c>
      <c r="D128" s="115">
        <f>SUM(D129:D146)</f>
        <v>105456</v>
      </c>
      <c r="E128" s="116">
        <f t="shared" ref="E128" si="18">SUM(C128:D128)</f>
        <v>1995554.2</v>
      </c>
      <c r="F128" s="115">
        <f>SUM(F129:F146)</f>
        <v>1755168</v>
      </c>
      <c r="G128" s="115">
        <f>SUM(G129:G146)</f>
        <v>0</v>
      </c>
      <c r="H128" s="115">
        <f t="shared" si="13"/>
        <v>1755168</v>
      </c>
      <c r="I128" s="115">
        <f>SUM(I129:I146)</f>
        <v>1585168</v>
      </c>
      <c r="J128" s="114">
        <f>SUM(J129:J146)</f>
        <v>0</v>
      </c>
      <c r="K128" s="117">
        <f t="shared" si="14"/>
        <v>1585168</v>
      </c>
    </row>
    <row r="129" spans="1:11">
      <c r="A129" s="24" t="s">
        <v>148</v>
      </c>
      <c r="B129" s="12" t="s">
        <v>149</v>
      </c>
      <c r="C129" s="16">
        <v>21870</v>
      </c>
      <c r="D129" s="17">
        <v>33431</v>
      </c>
      <c r="E129" s="14">
        <f t="shared" si="12"/>
        <v>55301</v>
      </c>
      <c r="F129" s="17">
        <v>0</v>
      </c>
      <c r="G129" s="17">
        <v>0</v>
      </c>
      <c r="H129" s="17">
        <f t="shared" si="13"/>
        <v>0</v>
      </c>
      <c r="I129" s="17">
        <v>0</v>
      </c>
      <c r="J129" s="16">
        <v>0</v>
      </c>
      <c r="K129" s="13">
        <f t="shared" si="14"/>
        <v>0</v>
      </c>
    </row>
    <row r="130" spans="1:11">
      <c r="A130" s="24" t="s">
        <v>150</v>
      </c>
      <c r="B130" s="12" t="s">
        <v>151</v>
      </c>
      <c r="C130" s="16">
        <v>19800</v>
      </c>
      <c r="D130" s="17">
        <v>19000</v>
      </c>
      <c r="E130" s="14">
        <f t="shared" si="12"/>
        <v>38800</v>
      </c>
      <c r="F130" s="17">
        <v>4800</v>
      </c>
      <c r="G130" s="17">
        <v>0</v>
      </c>
      <c r="H130" s="17">
        <f t="shared" si="13"/>
        <v>4800</v>
      </c>
      <c r="I130" s="17">
        <v>4800</v>
      </c>
      <c r="J130" s="16">
        <v>0</v>
      </c>
      <c r="K130" s="13">
        <f t="shared" si="14"/>
        <v>4800</v>
      </c>
    </row>
    <row r="131" spans="1:11">
      <c r="A131" s="30" t="s">
        <v>152</v>
      </c>
      <c r="B131" s="29" t="s">
        <v>153</v>
      </c>
      <c r="C131" s="16">
        <v>8000</v>
      </c>
      <c r="D131" s="17">
        <v>0</v>
      </c>
      <c r="E131" s="14">
        <f t="shared" si="12"/>
        <v>8000</v>
      </c>
      <c r="F131" s="17">
        <v>8000</v>
      </c>
      <c r="G131" s="17">
        <v>0</v>
      </c>
      <c r="H131" s="17">
        <f t="shared" si="13"/>
        <v>8000</v>
      </c>
      <c r="I131" s="17">
        <v>8000</v>
      </c>
      <c r="J131" s="16">
        <v>0</v>
      </c>
      <c r="K131" s="13">
        <f t="shared" si="14"/>
        <v>8000</v>
      </c>
    </row>
    <row r="132" spans="1:11">
      <c r="A132" s="30" t="s">
        <v>154</v>
      </c>
      <c r="B132" s="29" t="s">
        <v>155</v>
      </c>
      <c r="C132" s="16">
        <v>188662</v>
      </c>
      <c r="D132" s="17">
        <v>7000</v>
      </c>
      <c r="E132" s="14">
        <f t="shared" si="12"/>
        <v>195662</v>
      </c>
      <c r="F132" s="17">
        <v>188662</v>
      </c>
      <c r="G132" s="17">
        <v>0</v>
      </c>
      <c r="H132" s="17">
        <f t="shared" si="13"/>
        <v>188662</v>
      </c>
      <c r="I132" s="17">
        <v>188662</v>
      </c>
      <c r="J132" s="16">
        <v>0</v>
      </c>
      <c r="K132" s="13">
        <f t="shared" si="14"/>
        <v>188662</v>
      </c>
    </row>
    <row r="133" spans="1:11">
      <c r="A133" s="24" t="s">
        <v>156</v>
      </c>
      <c r="B133" s="12" t="s">
        <v>157</v>
      </c>
      <c r="C133" s="16">
        <v>1300</v>
      </c>
      <c r="D133" s="17">
        <v>0</v>
      </c>
      <c r="E133" s="14">
        <f t="shared" si="12"/>
        <v>1300</v>
      </c>
      <c r="F133" s="17">
        <v>1300</v>
      </c>
      <c r="G133" s="17">
        <v>0</v>
      </c>
      <c r="H133" s="17">
        <f t="shared" si="13"/>
        <v>1300</v>
      </c>
      <c r="I133" s="17">
        <v>1300</v>
      </c>
      <c r="J133" s="16">
        <v>0</v>
      </c>
      <c r="K133" s="13">
        <f t="shared" si="14"/>
        <v>1300</v>
      </c>
    </row>
    <row r="134" spans="1:11">
      <c r="A134" s="24" t="s">
        <v>158</v>
      </c>
      <c r="B134" s="12" t="s">
        <v>159</v>
      </c>
      <c r="C134" s="16">
        <v>183530</v>
      </c>
      <c r="D134" s="17">
        <v>23835</v>
      </c>
      <c r="E134" s="14">
        <f t="shared" si="12"/>
        <v>207365</v>
      </c>
      <c r="F134" s="17">
        <v>168170</v>
      </c>
      <c r="G134" s="17">
        <v>0</v>
      </c>
      <c r="H134" s="17">
        <f t="shared" si="13"/>
        <v>168170</v>
      </c>
      <c r="I134" s="17">
        <v>168170</v>
      </c>
      <c r="J134" s="16">
        <v>0</v>
      </c>
      <c r="K134" s="13">
        <f t="shared" si="14"/>
        <v>168170</v>
      </c>
    </row>
    <row r="135" spans="1:11">
      <c r="A135" s="24" t="s">
        <v>160</v>
      </c>
      <c r="B135" s="12" t="s">
        <v>161</v>
      </c>
      <c r="C135" s="16">
        <v>800</v>
      </c>
      <c r="D135" s="17">
        <v>-800</v>
      </c>
      <c r="E135" s="14">
        <f t="shared" si="12"/>
        <v>0</v>
      </c>
      <c r="F135" s="17">
        <v>800</v>
      </c>
      <c r="G135" s="17">
        <v>0</v>
      </c>
      <c r="H135" s="17">
        <f t="shared" si="13"/>
        <v>800</v>
      </c>
      <c r="I135" s="17">
        <v>800</v>
      </c>
      <c r="J135" s="16">
        <v>0</v>
      </c>
      <c r="K135" s="13">
        <f t="shared" si="14"/>
        <v>800</v>
      </c>
    </row>
    <row r="136" spans="1:11">
      <c r="A136" s="24" t="s">
        <v>162</v>
      </c>
      <c r="B136" s="12" t="s">
        <v>163</v>
      </c>
      <c r="C136" s="16">
        <v>208467.19999999998</v>
      </c>
      <c r="D136" s="17">
        <v>42400</v>
      </c>
      <c r="E136" s="14">
        <f t="shared" si="12"/>
        <v>250867.19999999998</v>
      </c>
      <c r="F136" s="17">
        <v>29000</v>
      </c>
      <c r="G136" s="17">
        <v>0</v>
      </c>
      <c r="H136" s="17">
        <f t="shared" si="13"/>
        <v>29000</v>
      </c>
      <c r="I136" s="17">
        <v>29000</v>
      </c>
      <c r="J136" s="16">
        <v>0</v>
      </c>
      <c r="K136" s="13">
        <f t="shared" si="14"/>
        <v>29000</v>
      </c>
    </row>
    <row r="137" spans="1:11">
      <c r="A137" s="24" t="s">
        <v>164</v>
      </c>
      <c r="B137" s="12" t="s">
        <v>165</v>
      </c>
      <c r="C137" s="37">
        <v>30925</v>
      </c>
      <c r="D137" s="17">
        <v>-16382</v>
      </c>
      <c r="E137" s="14">
        <f t="shared" si="12"/>
        <v>14543</v>
      </c>
      <c r="F137" s="38">
        <v>11487</v>
      </c>
      <c r="G137" s="38">
        <v>0</v>
      </c>
      <c r="H137" s="38">
        <f t="shared" si="13"/>
        <v>11487</v>
      </c>
      <c r="I137" s="38">
        <v>11487</v>
      </c>
      <c r="J137" s="16">
        <v>0</v>
      </c>
      <c r="K137" s="13">
        <f t="shared" si="14"/>
        <v>11487</v>
      </c>
    </row>
    <row r="138" spans="1:11">
      <c r="A138" s="24" t="s">
        <v>166</v>
      </c>
      <c r="B138" s="12" t="s">
        <v>167</v>
      </c>
      <c r="C138" s="16">
        <v>580000</v>
      </c>
      <c r="D138" s="17">
        <v>40000</v>
      </c>
      <c r="E138" s="14">
        <f t="shared" si="12"/>
        <v>620000</v>
      </c>
      <c r="F138" s="17">
        <v>580000</v>
      </c>
      <c r="G138" s="17">
        <v>0</v>
      </c>
      <c r="H138" s="17">
        <f t="shared" si="13"/>
        <v>580000</v>
      </c>
      <c r="I138" s="17">
        <v>580000</v>
      </c>
      <c r="J138" s="16">
        <v>0</v>
      </c>
      <c r="K138" s="13">
        <f t="shared" si="14"/>
        <v>580000</v>
      </c>
    </row>
    <row r="139" spans="1:11">
      <c r="A139" s="24" t="s">
        <v>168</v>
      </c>
      <c r="B139" s="12" t="s">
        <v>169</v>
      </c>
      <c r="C139" s="37">
        <v>17000</v>
      </c>
      <c r="D139" s="17">
        <v>3000</v>
      </c>
      <c r="E139" s="14">
        <f t="shared" si="12"/>
        <v>20000</v>
      </c>
      <c r="F139" s="38">
        <v>17000</v>
      </c>
      <c r="G139" s="38">
        <v>0</v>
      </c>
      <c r="H139" s="38">
        <f t="shared" si="13"/>
        <v>17000</v>
      </c>
      <c r="I139" s="38">
        <v>17000</v>
      </c>
      <c r="J139" s="16">
        <v>0</v>
      </c>
      <c r="K139" s="13">
        <f t="shared" si="14"/>
        <v>17000</v>
      </c>
    </row>
    <row r="140" spans="1:11">
      <c r="A140" s="24" t="s">
        <v>170</v>
      </c>
      <c r="B140" s="12" t="s">
        <v>171</v>
      </c>
      <c r="C140" s="16">
        <v>28650</v>
      </c>
      <c r="D140" s="17">
        <v>15285</v>
      </c>
      <c r="E140" s="14">
        <f t="shared" si="12"/>
        <v>43935</v>
      </c>
      <c r="F140" s="17">
        <v>13350</v>
      </c>
      <c r="G140" s="17">
        <v>0</v>
      </c>
      <c r="H140" s="17">
        <f t="shared" si="13"/>
        <v>13350</v>
      </c>
      <c r="I140" s="17">
        <v>13350</v>
      </c>
      <c r="J140" s="16">
        <v>0</v>
      </c>
      <c r="K140" s="13">
        <f t="shared" si="14"/>
        <v>13350</v>
      </c>
    </row>
    <row r="141" spans="1:11">
      <c r="A141" s="24" t="s">
        <v>172</v>
      </c>
      <c r="B141" s="12" t="s">
        <v>173</v>
      </c>
      <c r="C141" s="16">
        <v>53800</v>
      </c>
      <c r="D141" s="17">
        <v>15147</v>
      </c>
      <c r="E141" s="14">
        <f t="shared" si="12"/>
        <v>68947</v>
      </c>
      <c r="F141" s="17">
        <v>41000</v>
      </c>
      <c r="G141" s="17">
        <v>0</v>
      </c>
      <c r="H141" s="17">
        <f t="shared" si="13"/>
        <v>41000</v>
      </c>
      <c r="I141" s="17">
        <v>41000</v>
      </c>
      <c r="J141" s="16">
        <v>0</v>
      </c>
      <c r="K141" s="13">
        <f t="shared" si="14"/>
        <v>41000</v>
      </c>
    </row>
    <row r="142" spans="1:11">
      <c r="A142" s="24" t="s">
        <v>174</v>
      </c>
      <c r="B142" s="12" t="s">
        <v>175</v>
      </c>
      <c r="C142" s="16">
        <v>0</v>
      </c>
      <c r="D142" s="17">
        <v>0</v>
      </c>
      <c r="E142" s="14">
        <f t="shared" si="12"/>
        <v>0</v>
      </c>
      <c r="F142" s="17">
        <v>0</v>
      </c>
      <c r="G142" s="17">
        <v>0</v>
      </c>
      <c r="H142" s="17">
        <f t="shared" si="13"/>
        <v>0</v>
      </c>
      <c r="I142" s="17">
        <v>0</v>
      </c>
      <c r="J142" s="16">
        <v>0</v>
      </c>
      <c r="K142" s="13">
        <f t="shared" si="14"/>
        <v>0</v>
      </c>
    </row>
    <row r="143" spans="1:11">
      <c r="A143" s="24" t="s">
        <v>176</v>
      </c>
      <c r="B143" s="12" t="s">
        <v>177</v>
      </c>
      <c r="C143" s="16">
        <v>2843</v>
      </c>
      <c r="D143" s="17">
        <v>0</v>
      </c>
      <c r="E143" s="14">
        <f t="shared" si="12"/>
        <v>2843</v>
      </c>
      <c r="F143" s="17">
        <v>0</v>
      </c>
      <c r="G143" s="17">
        <v>0</v>
      </c>
      <c r="H143" s="17">
        <f t="shared" si="13"/>
        <v>0</v>
      </c>
      <c r="I143" s="17">
        <v>0</v>
      </c>
      <c r="J143" s="16">
        <v>0</v>
      </c>
      <c r="K143" s="13">
        <f t="shared" si="14"/>
        <v>0</v>
      </c>
    </row>
    <row r="144" spans="1:11">
      <c r="A144" s="24" t="s">
        <v>178</v>
      </c>
      <c r="B144" s="12" t="s">
        <v>179</v>
      </c>
      <c r="C144" s="16">
        <v>540951</v>
      </c>
      <c r="D144" s="17">
        <v>-73960</v>
      </c>
      <c r="E144" s="14">
        <f t="shared" si="12"/>
        <v>466991</v>
      </c>
      <c r="F144" s="17">
        <v>501700</v>
      </c>
      <c r="G144" s="17">
        <v>0</v>
      </c>
      <c r="H144" s="17">
        <f t="shared" si="13"/>
        <v>501700</v>
      </c>
      <c r="I144" s="17">
        <v>501700</v>
      </c>
      <c r="J144" s="16">
        <v>0</v>
      </c>
      <c r="K144" s="13">
        <f t="shared" si="14"/>
        <v>501700</v>
      </c>
    </row>
    <row r="145" spans="1:12">
      <c r="A145" s="24" t="s">
        <v>180</v>
      </c>
      <c r="B145" s="12" t="s">
        <v>181</v>
      </c>
      <c r="C145" s="16">
        <v>0</v>
      </c>
      <c r="D145" s="17">
        <v>0</v>
      </c>
      <c r="E145" s="14">
        <f t="shared" si="12"/>
        <v>0</v>
      </c>
      <c r="F145" s="17">
        <v>170000</v>
      </c>
      <c r="G145" s="17">
        <v>0</v>
      </c>
      <c r="H145" s="17">
        <f t="shared" si="13"/>
        <v>170000</v>
      </c>
      <c r="I145" s="17">
        <v>0</v>
      </c>
      <c r="J145" s="16">
        <v>0</v>
      </c>
      <c r="K145" s="13">
        <f t="shared" si="14"/>
        <v>0</v>
      </c>
    </row>
    <row r="146" spans="1:12">
      <c r="A146" s="24" t="s">
        <v>182</v>
      </c>
      <c r="B146" s="12" t="s">
        <v>183</v>
      </c>
      <c r="C146" s="16">
        <v>3500</v>
      </c>
      <c r="D146" s="17">
        <v>-2500</v>
      </c>
      <c r="E146" s="14">
        <f t="shared" si="12"/>
        <v>1000</v>
      </c>
      <c r="F146" s="17">
        <v>19899</v>
      </c>
      <c r="G146" s="17">
        <v>0</v>
      </c>
      <c r="H146" s="17">
        <f t="shared" si="13"/>
        <v>19899</v>
      </c>
      <c r="I146" s="17">
        <v>19899</v>
      </c>
      <c r="J146" s="16">
        <v>0</v>
      </c>
      <c r="K146" s="13">
        <f t="shared" si="14"/>
        <v>19899</v>
      </c>
    </row>
    <row r="147" spans="1:12">
      <c r="A147" s="18"/>
      <c r="B147" s="19" t="s">
        <v>451</v>
      </c>
      <c r="C147" s="39">
        <f>C11+C15+C25+C30+C33+C48+C52+C56+C62+C64+C124+C128</f>
        <v>69164020.109999999</v>
      </c>
      <c r="D147" s="40">
        <f>D15+D25+D30+D33+D48+D52+D56+D62+D64+D124+D128</f>
        <v>-567935</v>
      </c>
      <c r="E147" s="21">
        <f>SUM(C147:D147)</f>
        <v>68596085.109999999</v>
      </c>
      <c r="F147" s="40">
        <f>F11+F15+F25+F30+F33+F48+F52+F56+F62+F64+F124+F128</f>
        <v>69246155</v>
      </c>
      <c r="G147" s="40">
        <f>G15+G25+G30+G33+G48+G52+G56+G62+G64+G124+G128</f>
        <v>2344486</v>
      </c>
      <c r="H147" s="40">
        <f>SUM(F147:G147)</f>
        <v>71590641</v>
      </c>
      <c r="I147" s="40">
        <f>I11+I15+I25+I30+I33+I48+I52+I56+I62+I64+I124+I128</f>
        <v>68135787</v>
      </c>
      <c r="J147" s="39">
        <f>J15+J25+J30+J33+J48+J52+J56+J62+J64+J124+J128</f>
        <v>1531159.75</v>
      </c>
      <c r="K147" s="21">
        <f>SUM(I147:J147)</f>
        <v>69666946.75</v>
      </c>
      <c r="L147" s="26"/>
    </row>
    <row r="148" spans="1:12">
      <c r="A148" s="41" t="s">
        <v>185</v>
      </c>
      <c r="B148" s="42" t="s">
        <v>186</v>
      </c>
      <c r="C148" s="16">
        <v>0</v>
      </c>
      <c r="D148" s="17">
        <v>0</v>
      </c>
      <c r="E148" s="16">
        <f>SUM(C148:D148)</f>
        <v>0</v>
      </c>
      <c r="F148" s="17">
        <v>0</v>
      </c>
      <c r="G148" s="17">
        <v>0</v>
      </c>
      <c r="H148" s="17">
        <f>SUM(F148:G148)</f>
        <v>0</v>
      </c>
      <c r="I148" s="17">
        <v>0</v>
      </c>
      <c r="J148" s="16">
        <v>0</v>
      </c>
      <c r="K148" s="16">
        <f>SUM(I148:J148)</f>
        <v>0</v>
      </c>
    </row>
    <row r="149" spans="1:12">
      <c r="A149" s="41"/>
      <c r="B149" s="43" t="s">
        <v>187</v>
      </c>
      <c r="C149" s="16">
        <v>0</v>
      </c>
      <c r="D149" s="17">
        <v>0</v>
      </c>
      <c r="E149" s="16">
        <f t="shared" ref="E149:E163" si="19">SUM(C149:D149)</f>
        <v>0</v>
      </c>
      <c r="F149" s="17">
        <v>0</v>
      </c>
      <c r="G149" s="17">
        <v>0</v>
      </c>
      <c r="H149" s="17">
        <f t="shared" ref="H149:H163" si="20">SUM(F149:G149)</f>
        <v>0</v>
      </c>
      <c r="I149" s="17">
        <v>0</v>
      </c>
      <c r="J149" s="16">
        <v>0</v>
      </c>
      <c r="K149" s="16">
        <f t="shared" ref="K149:K163" si="21">SUM(I149:J149)</f>
        <v>0</v>
      </c>
    </row>
    <row r="150" spans="1:12">
      <c r="A150" s="41"/>
      <c r="B150" s="43" t="s">
        <v>188</v>
      </c>
      <c r="C150" s="16">
        <v>2078684</v>
      </c>
      <c r="D150" s="17">
        <v>-2078684</v>
      </c>
      <c r="E150" s="16">
        <f t="shared" si="19"/>
        <v>0</v>
      </c>
      <c r="F150" s="17">
        <v>4577495</v>
      </c>
      <c r="G150" s="17">
        <v>2078684</v>
      </c>
      <c r="H150" s="17">
        <f t="shared" si="20"/>
        <v>6656179</v>
      </c>
      <c r="I150" s="17">
        <v>2199531</v>
      </c>
      <c r="J150" s="16">
        <v>0</v>
      </c>
      <c r="K150" s="16">
        <f t="shared" si="21"/>
        <v>2199531</v>
      </c>
    </row>
    <row r="151" spans="1:12">
      <c r="A151" s="41"/>
      <c r="B151" s="43" t="s">
        <v>189</v>
      </c>
      <c r="C151" s="16">
        <v>2077065</v>
      </c>
      <c r="D151" s="17">
        <v>-1674945</v>
      </c>
      <c r="E151" s="16">
        <f t="shared" si="19"/>
        <v>402120</v>
      </c>
      <c r="F151" s="17">
        <v>1993666</v>
      </c>
      <c r="G151" s="17">
        <v>1674945</v>
      </c>
      <c r="H151" s="17">
        <f t="shared" si="20"/>
        <v>3668611</v>
      </c>
      <c r="I151" s="17">
        <v>0</v>
      </c>
      <c r="J151" s="16">
        <v>0</v>
      </c>
      <c r="K151" s="16">
        <f t="shared" si="21"/>
        <v>0</v>
      </c>
    </row>
    <row r="152" spans="1:12">
      <c r="A152" s="41"/>
      <c r="B152" s="43" t="s">
        <v>190</v>
      </c>
      <c r="C152" s="16">
        <v>664461</v>
      </c>
      <c r="D152" s="17">
        <v>0</v>
      </c>
      <c r="E152" s="16">
        <f t="shared" si="19"/>
        <v>664461</v>
      </c>
      <c r="F152" s="17">
        <v>0</v>
      </c>
      <c r="G152" s="17">
        <v>0</v>
      </c>
      <c r="H152" s="17">
        <f t="shared" si="20"/>
        <v>0</v>
      </c>
      <c r="I152" s="17">
        <v>0</v>
      </c>
      <c r="J152" s="16">
        <v>0</v>
      </c>
      <c r="K152" s="16">
        <f t="shared" si="21"/>
        <v>0</v>
      </c>
    </row>
    <row r="153" spans="1:12" ht="24">
      <c r="A153" s="41"/>
      <c r="B153" s="36" t="s">
        <v>191</v>
      </c>
      <c r="C153" s="45">
        <v>349863</v>
      </c>
      <c r="D153" s="17">
        <v>0</v>
      </c>
      <c r="E153" s="16">
        <f t="shared" si="19"/>
        <v>349863</v>
      </c>
      <c r="F153" s="44">
        <v>0</v>
      </c>
      <c r="G153" s="44">
        <v>0</v>
      </c>
      <c r="H153" s="44">
        <f t="shared" si="20"/>
        <v>0</v>
      </c>
      <c r="I153" s="44">
        <v>0</v>
      </c>
      <c r="J153" s="16">
        <v>0</v>
      </c>
      <c r="K153" s="16">
        <f t="shared" si="21"/>
        <v>0</v>
      </c>
    </row>
    <row r="154" spans="1:12">
      <c r="A154" s="41"/>
      <c r="B154" s="36" t="s">
        <v>192</v>
      </c>
      <c r="C154" s="45">
        <v>840657</v>
      </c>
      <c r="D154" s="17">
        <v>-797144</v>
      </c>
      <c r="E154" s="16">
        <f t="shared" si="19"/>
        <v>43513</v>
      </c>
      <c r="F154" s="44">
        <v>0</v>
      </c>
      <c r="G154" s="44">
        <v>992803</v>
      </c>
      <c r="H154" s="44">
        <f t="shared" si="20"/>
        <v>992803</v>
      </c>
      <c r="I154" s="44">
        <v>0</v>
      </c>
      <c r="J154" s="16">
        <v>0</v>
      </c>
      <c r="K154" s="16">
        <f t="shared" si="21"/>
        <v>0</v>
      </c>
    </row>
    <row r="155" spans="1:12">
      <c r="A155" s="41"/>
      <c r="B155" s="36" t="s">
        <v>193</v>
      </c>
      <c r="C155" s="45">
        <v>804371</v>
      </c>
      <c r="D155" s="17">
        <v>0</v>
      </c>
      <c r="E155" s="16">
        <f t="shared" si="19"/>
        <v>804371</v>
      </c>
      <c r="F155" s="44">
        <v>0</v>
      </c>
      <c r="G155" s="44">
        <v>0</v>
      </c>
      <c r="H155" s="44">
        <f t="shared" si="20"/>
        <v>0</v>
      </c>
      <c r="I155" s="44">
        <v>0</v>
      </c>
      <c r="J155" s="16">
        <v>0</v>
      </c>
      <c r="K155" s="16">
        <f t="shared" si="21"/>
        <v>0</v>
      </c>
    </row>
    <row r="156" spans="1:12">
      <c r="A156" s="41"/>
      <c r="B156" s="36" t="s">
        <v>194</v>
      </c>
      <c r="C156" s="45">
        <v>340000</v>
      </c>
      <c r="D156" s="17">
        <v>-331500</v>
      </c>
      <c r="E156" s="16">
        <f t="shared" si="19"/>
        <v>8500</v>
      </c>
      <c r="F156" s="44">
        <v>553795</v>
      </c>
      <c r="G156" s="44">
        <v>331500</v>
      </c>
      <c r="H156" s="44">
        <f t="shared" si="20"/>
        <v>885295</v>
      </c>
      <c r="I156" s="44">
        <v>0</v>
      </c>
      <c r="J156" s="16">
        <v>0</v>
      </c>
      <c r="K156" s="16">
        <f t="shared" si="21"/>
        <v>0</v>
      </c>
    </row>
    <row r="157" spans="1:12">
      <c r="A157" s="41"/>
      <c r="B157" s="12" t="s">
        <v>195</v>
      </c>
      <c r="C157" s="16">
        <v>2793102</v>
      </c>
      <c r="D157" s="17">
        <v>0</v>
      </c>
      <c r="E157" s="16">
        <f t="shared" si="19"/>
        <v>2793102</v>
      </c>
      <c r="F157" s="44">
        <v>0</v>
      </c>
      <c r="G157" s="44">
        <v>0</v>
      </c>
      <c r="H157" s="44">
        <f t="shared" si="20"/>
        <v>0</v>
      </c>
      <c r="I157" s="44">
        <v>0</v>
      </c>
      <c r="J157" s="16">
        <v>0</v>
      </c>
      <c r="K157" s="16">
        <f t="shared" si="21"/>
        <v>0</v>
      </c>
    </row>
    <row r="158" spans="1:12">
      <c r="A158" s="41"/>
      <c r="B158" s="12" t="s">
        <v>196</v>
      </c>
      <c r="C158" s="16">
        <v>919404</v>
      </c>
      <c r="D158" s="17">
        <v>-533954</v>
      </c>
      <c r="E158" s="16">
        <f t="shared" si="19"/>
        <v>385450</v>
      </c>
      <c r="F158" s="44">
        <v>0</v>
      </c>
      <c r="G158" s="44">
        <v>533954</v>
      </c>
      <c r="H158" s="44">
        <f t="shared" si="20"/>
        <v>533954</v>
      </c>
      <c r="I158" s="44">
        <v>0</v>
      </c>
      <c r="J158" s="16">
        <v>0</v>
      </c>
      <c r="K158" s="16">
        <f t="shared" si="21"/>
        <v>0</v>
      </c>
    </row>
    <row r="159" spans="1:12">
      <c r="A159" s="41"/>
      <c r="B159" s="12" t="s">
        <v>197</v>
      </c>
      <c r="C159" s="16">
        <v>179934</v>
      </c>
      <c r="D159" s="17">
        <v>0</v>
      </c>
      <c r="E159" s="16">
        <f t="shared" si="19"/>
        <v>179934</v>
      </c>
      <c r="F159" s="44">
        <v>0</v>
      </c>
      <c r="G159" s="44">
        <v>0</v>
      </c>
      <c r="H159" s="44">
        <f t="shared" si="20"/>
        <v>0</v>
      </c>
      <c r="I159" s="44">
        <v>0</v>
      </c>
      <c r="J159" s="16">
        <v>0</v>
      </c>
      <c r="K159" s="16">
        <f t="shared" si="21"/>
        <v>0</v>
      </c>
    </row>
    <row r="160" spans="1:12">
      <c r="A160" s="41"/>
      <c r="B160" s="12" t="s">
        <v>198</v>
      </c>
      <c r="C160" s="16">
        <v>0</v>
      </c>
      <c r="D160" s="17">
        <v>0</v>
      </c>
      <c r="E160" s="16">
        <f t="shared" si="19"/>
        <v>0</v>
      </c>
      <c r="F160" s="44">
        <v>722500</v>
      </c>
      <c r="G160" s="44">
        <v>0</v>
      </c>
      <c r="H160" s="44">
        <f t="shared" si="20"/>
        <v>722500</v>
      </c>
      <c r="I160" s="44">
        <v>0</v>
      </c>
      <c r="J160" s="16">
        <v>0</v>
      </c>
      <c r="K160" s="16">
        <f t="shared" si="21"/>
        <v>0</v>
      </c>
    </row>
    <row r="161" spans="1:11" ht="24">
      <c r="A161" s="120"/>
      <c r="B161" s="106" t="s">
        <v>454</v>
      </c>
      <c r="C161" s="104">
        <v>0</v>
      </c>
      <c r="D161" s="104">
        <v>0</v>
      </c>
      <c r="E161" s="104">
        <v>0</v>
      </c>
      <c r="F161" s="133">
        <v>0</v>
      </c>
      <c r="G161" s="133">
        <v>0</v>
      </c>
      <c r="H161" s="133">
        <f t="shared" si="20"/>
        <v>0</v>
      </c>
      <c r="I161" s="133"/>
      <c r="J161" s="104">
        <v>792676</v>
      </c>
      <c r="K161" s="104">
        <f>SUM(I161:J161)</f>
        <v>792676</v>
      </c>
    </row>
    <row r="162" spans="1:11" ht="24">
      <c r="A162" s="153"/>
      <c r="B162" s="154" t="s">
        <v>464</v>
      </c>
      <c r="C162" s="155">
        <v>0</v>
      </c>
      <c r="D162" s="155">
        <v>1275</v>
      </c>
      <c r="E162" s="155">
        <f>SUM(C162:D162)</f>
        <v>1275</v>
      </c>
      <c r="F162" s="156">
        <v>0</v>
      </c>
      <c r="G162" s="156">
        <v>159567</v>
      </c>
      <c r="H162" s="156">
        <f t="shared" si="20"/>
        <v>159567</v>
      </c>
      <c r="I162" s="156">
        <v>0</v>
      </c>
      <c r="J162" s="156">
        <v>0</v>
      </c>
      <c r="K162" s="156">
        <v>0</v>
      </c>
    </row>
    <row r="163" spans="1:11">
      <c r="A163" s="41"/>
      <c r="B163" s="12" t="s">
        <v>199</v>
      </c>
      <c r="C163" s="16">
        <v>0</v>
      </c>
      <c r="D163" s="17">
        <v>0</v>
      </c>
      <c r="E163" s="16">
        <f t="shared" si="19"/>
        <v>0</v>
      </c>
      <c r="F163" s="44">
        <v>1048027</v>
      </c>
      <c r="G163" s="44">
        <v>0</v>
      </c>
      <c r="H163" s="44">
        <f t="shared" si="20"/>
        <v>1048027</v>
      </c>
      <c r="I163" s="44">
        <v>648970</v>
      </c>
      <c r="J163" s="16">
        <v>0</v>
      </c>
      <c r="K163" s="16">
        <f t="shared" si="21"/>
        <v>648970</v>
      </c>
    </row>
    <row r="164" spans="1:11">
      <c r="A164" s="41"/>
      <c r="B164" s="46" t="s">
        <v>200</v>
      </c>
      <c r="C164" s="47">
        <v>11047541</v>
      </c>
      <c r="D164" s="48">
        <f>SUM(D148:D163)</f>
        <v>-5414952</v>
      </c>
      <c r="E164" s="47">
        <f>SUM(E148:E163)</f>
        <v>5632589</v>
      </c>
      <c r="F164" s="48">
        <f>SUM(F148:F163)</f>
        <v>8895483</v>
      </c>
      <c r="G164" s="48">
        <f>SUM(G148:G163)</f>
        <v>5771453</v>
      </c>
      <c r="H164" s="48">
        <f>SUM(H148:H163)</f>
        <v>14666936</v>
      </c>
      <c r="I164" s="48">
        <v>2848501</v>
      </c>
      <c r="J164" s="47">
        <f>SUM(J148:J163)</f>
        <v>792676</v>
      </c>
      <c r="K164" s="47">
        <f>SUM(K148:K163)</f>
        <v>3641177</v>
      </c>
    </row>
    <row r="165" spans="1:11">
      <c r="A165" s="41"/>
      <c r="B165" s="46" t="s">
        <v>201</v>
      </c>
      <c r="C165" s="47">
        <v>409525</v>
      </c>
      <c r="D165" s="48">
        <v>0</v>
      </c>
      <c r="E165" s="47">
        <f>SUM(C165:D165)</f>
        <v>409525</v>
      </c>
      <c r="F165" s="48">
        <v>1672221</v>
      </c>
      <c r="G165" s="48">
        <v>47158</v>
      </c>
      <c r="H165" s="48">
        <f>SUM(F165:G165)</f>
        <v>1719379</v>
      </c>
      <c r="I165" s="48">
        <v>0</v>
      </c>
      <c r="J165" s="47">
        <v>0</v>
      </c>
      <c r="K165" s="47">
        <f>SUM(I165:J165)</f>
        <v>0</v>
      </c>
    </row>
    <row r="166" spans="1:11">
      <c r="A166" s="41"/>
      <c r="B166" s="46" t="s">
        <v>202</v>
      </c>
      <c r="C166" s="47">
        <v>8762128</v>
      </c>
      <c r="D166" s="48">
        <v>0</v>
      </c>
      <c r="E166" s="47">
        <f>SUM(C166:D166)</f>
        <v>8762128</v>
      </c>
      <c r="F166" s="48">
        <v>0</v>
      </c>
      <c r="G166" s="48">
        <v>802710</v>
      </c>
      <c r="H166" s="48">
        <f>SUM(F166:G166)</f>
        <v>802710</v>
      </c>
      <c r="I166" s="48">
        <v>0</v>
      </c>
      <c r="J166" s="47">
        <v>0</v>
      </c>
      <c r="K166" s="47">
        <f>SUM(I166:J166)</f>
        <v>0</v>
      </c>
    </row>
    <row r="167" spans="1:11">
      <c r="A167" s="49"/>
      <c r="B167" s="50" t="s">
        <v>203</v>
      </c>
      <c r="C167" s="20">
        <f t="shared" ref="C167:K167" si="22">C147+C164+C165+C166</f>
        <v>89383214.109999999</v>
      </c>
      <c r="D167" s="22">
        <f t="shared" si="22"/>
        <v>-5982887</v>
      </c>
      <c r="E167" s="20">
        <f t="shared" si="22"/>
        <v>83400327.109999999</v>
      </c>
      <c r="F167" s="51">
        <f t="shared" si="22"/>
        <v>79813859</v>
      </c>
      <c r="G167" s="51">
        <f t="shared" si="22"/>
        <v>8965807</v>
      </c>
      <c r="H167" s="51">
        <f t="shared" si="22"/>
        <v>88779666</v>
      </c>
      <c r="I167" s="51">
        <f t="shared" si="22"/>
        <v>70984288</v>
      </c>
      <c r="J167" s="20">
        <f t="shared" si="22"/>
        <v>2323835.75</v>
      </c>
      <c r="K167" s="20">
        <f t="shared" si="22"/>
        <v>73308123.75</v>
      </c>
    </row>
    <row r="168" spans="1:11">
      <c r="A168" s="5"/>
      <c r="B168" s="52"/>
      <c r="F168" s="26"/>
      <c r="G168" s="26"/>
      <c r="H168" s="26"/>
      <c r="I168" s="26"/>
    </row>
    <row r="169" spans="1:11">
      <c r="A169" s="5"/>
      <c r="B169" s="52"/>
      <c r="F169" s="26"/>
      <c r="G169" s="26"/>
      <c r="H169" s="26"/>
      <c r="I169" s="26"/>
    </row>
    <row r="170" spans="1:11" ht="15.45">
      <c r="A170" s="5"/>
      <c r="B170" s="91" t="s">
        <v>468</v>
      </c>
      <c r="C170" s="163" t="s">
        <v>467</v>
      </c>
      <c r="F170" s="26"/>
      <c r="G170" s="26"/>
      <c r="H170" s="26"/>
      <c r="I170" s="26"/>
    </row>
    <row r="171" spans="1:11">
      <c r="A171" s="5"/>
      <c r="B171" s="53"/>
      <c r="F171" s="26"/>
      <c r="G171" s="26"/>
      <c r="H171" s="26"/>
      <c r="I171" s="26"/>
    </row>
    <row r="172" spans="1:11">
      <c r="A172" s="5"/>
      <c r="B172" s="53"/>
      <c r="F172" s="26"/>
      <c r="G172" s="26"/>
      <c r="H172" s="26"/>
      <c r="I172" s="26"/>
    </row>
    <row r="173" spans="1:11">
      <c r="A173" s="5"/>
      <c r="B173" s="53"/>
      <c r="C173" s="1"/>
      <c r="D173" s="97"/>
      <c r="E173" s="1"/>
      <c r="F173" s="2"/>
      <c r="G173" s="2"/>
      <c r="J173" s="2"/>
      <c r="K173" s="2" t="s">
        <v>204</v>
      </c>
    </row>
    <row r="174" spans="1:11">
      <c r="A174" s="5"/>
      <c r="B174" s="53"/>
      <c r="C174" s="3"/>
      <c r="D174" s="82"/>
      <c r="E174" s="3"/>
      <c r="F174" s="3"/>
      <c r="G174" s="3"/>
      <c r="J174" s="3"/>
      <c r="K174" s="3" t="s">
        <v>1</v>
      </c>
    </row>
    <row r="175" spans="1:11">
      <c r="A175" s="5"/>
      <c r="B175" s="53"/>
      <c r="C175" s="3"/>
      <c r="D175" s="82"/>
      <c r="E175" s="3"/>
      <c r="F175" s="3"/>
      <c r="G175" s="3"/>
      <c r="J175" s="3"/>
      <c r="K175" s="3"/>
    </row>
    <row r="176" spans="1:11">
      <c r="A176" s="5"/>
      <c r="B176" s="53"/>
      <c r="C176" s="3"/>
      <c r="D176" s="82"/>
      <c r="E176" s="3"/>
      <c r="F176" s="3"/>
      <c r="G176" s="3"/>
      <c r="J176" s="3"/>
      <c r="K176" s="3"/>
    </row>
    <row r="177" spans="1:12">
      <c r="A177" s="5"/>
      <c r="B177" s="53"/>
      <c r="C177" s="3"/>
      <c r="D177" s="82"/>
      <c r="E177" s="3"/>
      <c r="F177" s="3"/>
      <c r="G177" s="3"/>
      <c r="J177" s="3"/>
      <c r="K177" s="3"/>
    </row>
    <row r="178" spans="1:12" ht="15.45">
      <c r="A178" s="162" t="s">
        <v>204</v>
      </c>
      <c r="B178" s="53"/>
      <c r="C178" s="3"/>
      <c r="D178" s="82"/>
      <c r="E178" s="3"/>
      <c r="F178" s="3"/>
      <c r="G178" s="3"/>
      <c r="J178" s="3"/>
      <c r="K178" s="3"/>
    </row>
    <row r="179" spans="1:12" ht="15.45">
      <c r="A179" s="163" t="s">
        <v>1</v>
      </c>
      <c r="B179" s="53"/>
      <c r="C179" s="3"/>
      <c r="D179" s="82"/>
      <c r="E179" s="3"/>
      <c r="F179" s="3"/>
      <c r="G179" s="3"/>
      <c r="J179" s="3"/>
      <c r="K179" s="3"/>
    </row>
    <row r="180" spans="1:12" ht="15.45">
      <c r="A180" s="163" t="s">
        <v>466</v>
      </c>
      <c r="B180" s="53"/>
      <c r="C180" s="3"/>
      <c r="D180" s="82"/>
      <c r="E180" s="3"/>
      <c r="F180" s="3"/>
      <c r="G180" s="3"/>
      <c r="J180" s="3"/>
      <c r="K180" s="3"/>
    </row>
    <row r="181" spans="1:12">
      <c r="A181" s="164"/>
      <c r="B181" s="53"/>
      <c r="C181" s="3"/>
      <c r="D181" s="82"/>
      <c r="E181" s="3"/>
      <c r="F181" s="3"/>
      <c r="G181" s="3"/>
      <c r="J181" s="3"/>
      <c r="K181" s="3"/>
    </row>
    <row r="182" spans="1:12">
      <c r="A182" s="165" t="s">
        <v>204</v>
      </c>
      <c r="C182" s="3"/>
      <c r="D182" s="82"/>
      <c r="E182" s="3"/>
      <c r="F182" s="3"/>
      <c r="G182" s="3"/>
      <c r="J182" s="3"/>
      <c r="K182" s="3" t="s">
        <v>457</v>
      </c>
    </row>
    <row r="183" spans="1:12">
      <c r="A183" s="83" t="s">
        <v>1</v>
      </c>
      <c r="C183" s="3"/>
      <c r="D183" s="82"/>
      <c r="E183" s="3"/>
      <c r="F183" s="3"/>
      <c r="G183" s="3"/>
      <c r="J183" s="3"/>
      <c r="K183" s="3" t="s">
        <v>2</v>
      </c>
    </row>
    <row r="184" spans="1:12">
      <c r="A184" s="83" t="s">
        <v>465</v>
      </c>
      <c r="F184" s="26"/>
      <c r="G184" s="26"/>
      <c r="H184" s="26"/>
      <c r="I184" s="26"/>
    </row>
    <row r="185" spans="1:12">
      <c r="F185" s="26"/>
      <c r="G185" s="26"/>
      <c r="H185" s="26"/>
      <c r="I185" s="26"/>
    </row>
    <row r="186" spans="1:12" ht="15.45">
      <c r="A186" s="5"/>
      <c r="B186" s="166" t="s">
        <v>205</v>
      </c>
      <c r="C186" s="54"/>
      <c r="D186" s="99"/>
      <c r="E186" s="54"/>
      <c r="F186" s="26"/>
      <c r="G186" s="26"/>
      <c r="H186" s="26"/>
      <c r="I186" s="26"/>
      <c r="J186" s="54"/>
      <c r="K186" s="54"/>
      <c r="L186" s="55"/>
    </row>
    <row r="187" spans="1:12" ht="45" customHeight="1">
      <c r="A187" s="56" t="s">
        <v>4</v>
      </c>
      <c r="B187" s="57" t="s">
        <v>5</v>
      </c>
      <c r="C187" s="9" t="s">
        <v>7</v>
      </c>
      <c r="D187" s="10" t="s">
        <v>6</v>
      </c>
      <c r="E187" s="9" t="s">
        <v>7</v>
      </c>
      <c r="F187" s="10" t="s">
        <v>8</v>
      </c>
      <c r="G187" s="10" t="s">
        <v>6</v>
      </c>
      <c r="H187" s="10" t="s">
        <v>8</v>
      </c>
      <c r="I187" s="10" t="s">
        <v>9</v>
      </c>
      <c r="J187" s="10" t="s">
        <v>6</v>
      </c>
      <c r="K187" s="10" t="s">
        <v>9</v>
      </c>
    </row>
    <row r="188" spans="1:12">
      <c r="A188" s="11" t="s">
        <v>206</v>
      </c>
      <c r="B188" s="12" t="s">
        <v>207</v>
      </c>
      <c r="C188" s="58">
        <v>2165770</v>
      </c>
      <c r="D188" s="59">
        <v>-2000</v>
      </c>
      <c r="E188" s="58">
        <f>SUM(C188:D188)</f>
        <v>2163770</v>
      </c>
      <c r="F188" s="59">
        <v>2220395</v>
      </c>
      <c r="G188" s="59">
        <v>0</v>
      </c>
      <c r="H188" s="59">
        <f>SUM(F188:G188)</f>
        <v>2220395</v>
      </c>
      <c r="I188" s="59">
        <v>2220395</v>
      </c>
      <c r="J188" s="58">
        <v>0</v>
      </c>
      <c r="K188" s="58">
        <f>SUM(I188:J188)</f>
        <v>2220395</v>
      </c>
    </row>
    <row r="189" spans="1:12">
      <c r="A189" s="11" t="s">
        <v>206</v>
      </c>
      <c r="B189" s="12" t="s">
        <v>208</v>
      </c>
      <c r="C189" s="58">
        <v>37100</v>
      </c>
      <c r="D189" s="59">
        <v>2000</v>
      </c>
      <c r="E189" s="58">
        <f t="shared" ref="E189:E199" si="23">SUM(C189:D189)</f>
        <v>39100</v>
      </c>
      <c r="F189" s="59">
        <v>37100</v>
      </c>
      <c r="G189" s="59">
        <v>0</v>
      </c>
      <c r="H189" s="59">
        <f t="shared" ref="H189:H199" si="24">SUM(F189:G189)</f>
        <v>37100</v>
      </c>
      <c r="I189" s="59">
        <v>37100</v>
      </c>
      <c r="J189" s="58">
        <v>0</v>
      </c>
      <c r="K189" s="58">
        <f t="shared" ref="K189:K199" si="25">SUM(I189:J189)</f>
        <v>37100</v>
      </c>
    </row>
    <row r="190" spans="1:12">
      <c r="A190" s="11" t="s">
        <v>206</v>
      </c>
      <c r="B190" s="34" t="s">
        <v>209</v>
      </c>
      <c r="C190" s="60">
        <v>454933</v>
      </c>
      <c r="D190" s="59">
        <v>0</v>
      </c>
      <c r="E190" s="58">
        <f t="shared" si="23"/>
        <v>454933</v>
      </c>
      <c r="F190" s="61">
        <v>395787</v>
      </c>
      <c r="G190" s="61">
        <v>0</v>
      </c>
      <c r="H190" s="61">
        <f t="shared" si="24"/>
        <v>395787</v>
      </c>
      <c r="I190" s="17">
        <v>395787</v>
      </c>
      <c r="J190" s="60">
        <v>0</v>
      </c>
      <c r="K190" s="58">
        <f t="shared" si="25"/>
        <v>395787</v>
      </c>
    </row>
    <row r="191" spans="1:12">
      <c r="A191" s="11" t="s">
        <v>206</v>
      </c>
      <c r="B191" s="34" t="s">
        <v>210</v>
      </c>
      <c r="C191" s="60">
        <v>752748</v>
      </c>
      <c r="D191" s="59">
        <v>0</v>
      </c>
      <c r="E191" s="58">
        <f t="shared" si="23"/>
        <v>752748</v>
      </c>
      <c r="F191" s="61">
        <v>757177</v>
      </c>
      <c r="G191" s="61">
        <v>0</v>
      </c>
      <c r="H191" s="61">
        <f t="shared" si="24"/>
        <v>757177</v>
      </c>
      <c r="I191" s="17">
        <v>757177</v>
      </c>
      <c r="J191" s="58">
        <v>0</v>
      </c>
      <c r="K191" s="58">
        <f t="shared" si="25"/>
        <v>757177</v>
      </c>
    </row>
    <row r="192" spans="1:12">
      <c r="A192" s="11" t="s">
        <v>206</v>
      </c>
      <c r="B192" s="34" t="s">
        <v>211</v>
      </c>
      <c r="C192" s="60">
        <v>61000</v>
      </c>
      <c r="D192" s="59">
        <v>4000</v>
      </c>
      <c r="E192" s="58">
        <f t="shared" si="23"/>
        <v>65000</v>
      </c>
      <c r="F192" s="61">
        <v>18000</v>
      </c>
      <c r="G192" s="61">
        <v>0</v>
      </c>
      <c r="H192" s="61">
        <f t="shared" si="24"/>
        <v>18000</v>
      </c>
      <c r="I192" s="17">
        <v>18000</v>
      </c>
      <c r="J192" s="58">
        <v>0</v>
      </c>
      <c r="K192" s="58">
        <f t="shared" si="25"/>
        <v>18000</v>
      </c>
    </row>
    <row r="193" spans="1:11">
      <c r="A193" s="11" t="s">
        <v>206</v>
      </c>
      <c r="B193" s="12" t="s">
        <v>212</v>
      </c>
      <c r="C193" s="60">
        <v>692984</v>
      </c>
      <c r="D193" s="59">
        <v>0</v>
      </c>
      <c r="E193" s="58">
        <f t="shared" si="23"/>
        <v>692984</v>
      </c>
      <c r="F193" s="61">
        <v>692984</v>
      </c>
      <c r="G193" s="61">
        <v>0</v>
      </c>
      <c r="H193" s="61">
        <f t="shared" si="24"/>
        <v>692984</v>
      </c>
      <c r="I193" s="17">
        <v>692984</v>
      </c>
      <c r="J193" s="60">
        <v>0</v>
      </c>
      <c r="K193" s="58">
        <f t="shared" si="25"/>
        <v>692984</v>
      </c>
    </row>
    <row r="194" spans="1:11">
      <c r="A194" s="11" t="s">
        <v>206</v>
      </c>
      <c r="B194" s="12" t="s">
        <v>213</v>
      </c>
      <c r="C194" s="60">
        <v>63553</v>
      </c>
      <c r="D194" s="59">
        <v>-6425</v>
      </c>
      <c r="E194" s="58">
        <f t="shared" si="23"/>
        <v>57128</v>
      </c>
      <c r="F194" s="61">
        <v>0</v>
      </c>
      <c r="G194" s="61">
        <v>0</v>
      </c>
      <c r="H194" s="61">
        <f t="shared" si="24"/>
        <v>0</v>
      </c>
      <c r="I194" s="17">
        <v>0</v>
      </c>
      <c r="J194" s="60">
        <v>0</v>
      </c>
      <c r="K194" s="58">
        <f t="shared" si="25"/>
        <v>0</v>
      </c>
    </row>
    <row r="195" spans="1:11">
      <c r="A195" s="11" t="s">
        <v>214</v>
      </c>
      <c r="B195" s="12" t="s">
        <v>215</v>
      </c>
      <c r="C195" s="60">
        <v>1500000</v>
      </c>
      <c r="D195" s="59">
        <v>0</v>
      </c>
      <c r="E195" s="58">
        <f t="shared" si="23"/>
        <v>1500000</v>
      </c>
      <c r="F195" s="61">
        <v>1220135</v>
      </c>
      <c r="G195" s="61">
        <v>0</v>
      </c>
      <c r="H195" s="61">
        <f t="shared" si="24"/>
        <v>1220135</v>
      </c>
      <c r="I195" s="17">
        <v>1089702</v>
      </c>
      <c r="J195" s="58">
        <v>0</v>
      </c>
      <c r="K195" s="58">
        <f t="shared" si="25"/>
        <v>1089702</v>
      </c>
    </row>
    <row r="196" spans="1:11">
      <c r="A196" s="11" t="s">
        <v>206</v>
      </c>
      <c r="B196" s="12" t="s">
        <v>216</v>
      </c>
      <c r="C196" s="60">
        <v>8574</v>
      </c>
      <c r="D196" s="59">
        <v>0</v>
      </c>
      <c r="E196" s="58">
        <f t="shared" si="23"/>
        <v>8574</v>
      </c>
      <c r="F196" s="61">
        <v>10210</v>
      </c>
      <c r="G196" s="61">
        <v>0</v>
      </c>
      <c r="H196" s="61">
        <f t="shared" si="24"/>
        <v>10210</v>
      </c>
      <c r="I196" s="17">
        <v>10210</v>
      </c>
      <c r="J196" s="58">
        <v>0</v>
      </c>
      <c r="K196" s="58">
        <f t="shared" si="25"/>
        <v>10210</v>
      </c>
    </row>
    <row r="197" spans="1:11">
      <c r="A197" s="11" t="s">
        <v>217</v>
      </c>
      <c r="B197" s="12" t="s">
        <v>218</v>
      </c>
      <c r="C197" s="60">
        <v>120000</v>
      </c>
      <c r="D197" s="59">
        <v>-35288</v>
      </c>
      <c r="E197" s="58">
        <f t="shared" si="23"/>
        <v>84712</v>
      </c>
      <c r="F197" s="61">
        <v>0</v>
      </c>
      <c r="G197" s="61">
        <v>0</v>
      </c>
      <c r="H197" s="61">
        <f t="shared" si="24"/>
        <v>0</v>
      </c>
      <c r="I197" s="17">
        <v>0</v>
      </c>
      <c r="J197" s="60">
        <v>0</v>
      </c>
      <c r="K197" s="58">
        <f t="shared" si="25"/>
        <v>0</v>
      </c>
    </row>
    <row r="198" spans="1:11">
      <c r="A198" s="11" t="s">
        <v>219</v>
      </c>
      <c r="B198" s="12" t="s">
        <v>220</v>
      </c>
      <c r="C198" s="60">
        <v>1434776</v>
      </c>
      <c r="D198" s="59">
        <v>95000</v>
      </c>
      <c r="E198" s="58">
        <f t="shared" si="23"/>
        <v>1529776</v>
      </c>
      <c r="F198" s="61">
        <v>1400000</v>
      </c>
      <c r="G198" s="61">
        <v>0</v>
      </c>
      <c r="H198" s="61">
        <f t="shared" si="24"/>
        <v>1400000</v>
      </c>
      <c r="I198" s="17">
        <v>1400000</v>
      </c>
      <c r="J198" s="58">
        <v>0</v>
      </c>
      <c r="K198" s="58">
        <f t="shared" si="25"/>
        <v>1400000</v>
      </c>
    </row>
    <row r="199" spans="1:11">
      <c r="A199" s="11" t="s">
        <v>219</v>
      </c>
      <c r="B199" s="12" t="s">
        <v>221</v>
      </c>
      <c r="C199" s="60">
        <v>6218493</v>
      </c>
      <c r="D199" s="61">
        <v>0</v>
      </c>
      <c r="E199" s="58">
        <f t="shared" si="23"/>
        <v>6218493</v>
      </c>
      <c r="F199" s="61">
        <v>6218493</v>
      </c>
      <c r="G199" s="61">
        <v>0</v>
      </c>
      <c r="H199" s="61">
        <f t="shared" si="24"/>
        <v>6218493</v>
      </c>
      <c r="I199" s="17">
        <v>6218493</v>
      </c>
      <c r="J199" s="60">
        <v>0</v>
      </c>
      <c r="K199" s="58">
        <f t="shared" si="25"/>
        <v>6218493</v>
      </c>
    </row>
    <row r="200" spans="1:11">
      <c r="A200" s="27" t="s">
        <v>222</v>
      </c>
      <c r="B200" s="19" t="s">
        <v>223</v>
      </c>
      <c r="C200" s="62">
        <v>13509931</v>
      </c>
      <c r="D200" s="64">
        <f>SUM(D188:D199)</f>
        <v>57287</v>
      </c>
      <c r="E200" s="62">
        <f>SUM(E188:E199)</f>
        <v>13567218</v>
      </c>
      <c r="F200" s="63">
        <v>12970281</v>
      </c>
      <c r="G200" s="63">
        <f>SUM(G188:G199)</f>
        <v>0</v>
      </c>
      <c r="H200" s="63">
        <f>SUM(H188:H199)</f>
        <v>12970281</v>
      </c>
      <c r="I200" s="64">
        <v>12839848</v>
      </c>
      <c r="J200" s="62">
        <f>SUM(J188:J199)</f>
        <v>0</v>
      </c>
      <c r="K200" s="62">
        <f>SUM(K188:K199)</f>
        <v>12839848</v>
      </c>
    </row>
    <row r="201" spans="1:11">
      <c r="A201" s="11" t="s">
        <v>224</v>
      </c>
      <c r="B201" s="12" t="s">
        <v>225</v>
      </c>
      <c r="C201" s="65">
        <v>1671408</v>
      </c>
      <c r="D201" s="134">
        <v>-105172</v>
      </c>
      <c r="E201" s="65">
        <f>SUM(C201:D201)</f>
        <v>1566236</v>
      </c>
      <c r="F201" s="66">
        <v>1577931</v>
      </c>
      <c r="G201" s="66">
        <v>0</v>
      </c>
      <c r="H201" s="66">
        <f>SUM(F201:G201)</f>
        <v>1577931</v>
      </c>
      <c r="I201" s="66">
        <v>1577931</v>
      </c>
      <c r="J201" s="65">
        <v>0</v>
      </c>
      <c r="K201" s="65">
        <f>SUM(I201:J201)</f>
        <v>1577931</v>
      </c>
    </row>
    <row r="202" spans="1:11">
      <c r="A202" s="27" t="s">
        <v>226</v>
      </c>
      <c r="B202" s="19" t="s">
        <v>227</v>
      </c>
      <c r="C202" s="62">
        <v>1671408</v>
      </c>
      <c r="D202" s="135">
        <f>SUM(D201)</f>
        <v>-105172</v>
      </c>
      <c r="E202" s="62">
        <f>SUM(E201)</f>
        <v>1566236</v>
      </c>
      <c r="F202" s="64">
        <v>1577931</v>
      </c>
      <c r="G202" s="64">
        <f>SUM(G201)</f>
        <v>0</v>
      </c>
      <c r="H202" s="64">
        <f>SUM(H201)</f>
        <v>1577931</v>
      </c>
      <c r="I202" s="64">
        <v>1577931</v>
      </c>
      <c r="J202" s="62">
        <f>SUM(J201)</f>
        <v>0</v>
      </c>
      <c r="K202" s="62">
        <f>SUM(K201)</f>
        <v>1577931</v>
      </c>
    </row>
    <row r="203" spans="1:11">
      <c r="A203" s="67" t="s">
        <v>228</v>
      </c>
      <c r="B203" s="68" t="s">
        <v>229</v>
      </c>
      <c r="C203" s="69">
        <v>1584493</v>
      </c>
      <c r="D203" s="70">
        <v>36114</v>
      </c>
      <c r="E203" s="69">
        <f>SUM(C203:D203)</f>
        <v>1620607</v>
      </c>
      <c r="F203" s="70">
        <v>1660806</v>
      </c>
      <c r="G203" s="70">
        <v>118977</v>
      </c>
      <c r="H203" s="70">
        <f>SUM(F203:G203)</f>
        <v>1779783</v>
      </c>
      <c r="I203" s="70">
        <v>1618306</v>
      </c>
      <c r="J203" s="69">
        <v>0</v>
      </c>
      <c r="K203" s="69">
        <f>SUM(I203:J203)</f>
        <v>1618306</v>
      </c>
    </row>
    <row r="204" spans="1:11" ht="15.75" customHeight="1">
      <c r="A204" s="67" t="s">
        <v>230</v>
      </c>
      <c r="B204" s="68" t="s">
        <v>456</v>
      </c>
      <c r="C204" s="69">
        <v>2308037</v>
      </c>
      <c r="D204" s="70">
        <v>0</v>
      </c>
      <c r="E204" s="69">
        <f t="shared" ref="E204:E216" si="26">SUM(C204:D204)</f>
        <v>2308037</v>
      </c>
      <c r="F204" s="70">
        <v>1590578</v>
      </c>
      <c r="G204" s="70">
        <v>0</v>
      </c>
      <c r="H204" s="70">
        <f t="shared" ref="H204:H216" si="27">SUM(F204:G204)</f>
        <v>1590578</v>
      </c>
      <c r="I204" s="70">
        <v>1590578</v>
      </c>
      <c r="J204" s="69">
        <v>0</v>
      </c>
      <c r="K204" s="69">
        <f t="shared" ref="K204:K216" si="28">SUM(I204:J204)</f>
        <v>1590578</v>
      </c>
    </row>
    <row r="205" spans="1:11" ht="13.5" customHeight="1">
      <c r="A205" s="67" t="s">
        <v>228</v>
      </c>
      <c r="B205" s="68" t="s">
        <v>231</v>
      </c>
      <c r="C205" s="69">
        <v>40375</v>
      </c>
      <c r="D205" s="70">
        <v>0</v>
      </c>
      <c r="E205" s="69">
        <f t="shared" si="26"/>
        <v>40375</v>
      </c>
      <c r="F205" s="70">
        <v>0</v>
      </c>
      <c r="G205" s="70">
        <v>0</v>
      </c>
      <c r="H205" s="70">
        <v>0</v>
      </c>
      <c r="I205" s="70">
        <v>0</v>
      </c>
      <c r="J205" s="70">
        <v>0</v>
      </c>
      <c r="K205" s="70">
        <v>0</v>
      </c>
    </row>
    <row r="206" spans="1:11" ht="13.5" customHeight="1">
      <c r="A206" s="67" t="s">
        <v>228</v>
      </c>
      <c r="B206" s="68" t="s">
        <v>232</v>
      </c>
      <c r="C206" s="69">
        <v>30879</v>
      </c>
      <c r="D206" s="70">
        <v>0</v>
      </c>
      <c r="E206" s="69">
        <f t="shared" si="26"/>
        <v>30879</v>
      </c>
      <c r="F206" s="70">
        <v>0</v>
      </c>
      <c r="G206" s="70">
        <v>0</v>
      </c>
      <c r="H206" s="70">
        <f t="shared" si="27"/>
        <v>0</v>
      </c>
      <c r="I206" s="70">
        <v>0</v>
      </c>
      <c r="J206" s="69">
        <v>0</v>
      </c>
      <c r="K206" s="69">
        <f t="shared" si="28"/>
        <v>0</v>
      </c>
    </row>
    <row r="207" spans="1:11" ht="13.5" customHeight="1">
      <c r="A207" s="67" t="s">
        <v>228</v>
      </c>
      <c r="B207" s="68" t="s">
        <v>233</v>
      </c>
      <c r="C207" s="69">
        <v>915</v>
      </c>
      <c r="D207" s="70">
        <v>0</v>
      </c>
      <c r="E207" s="69">
        <f t="shared" si="26"/>
        <v>915</v>
      </c>
      <c r="F207" s="70">
        <v>0</v>
      </c>
      <c r="G207" s="70">
        <v>0</v>
      </c>
      <c r="H207" s="70">
        <f t="shared" si="27"/>
        <v>0</v>
      </c>
      <c r="I207" s="70">
        <v>0</v>
      </c>
      <c r="J207" s="69">
        <v>0</v>
      </c>
      <c r="K207" s="69">
        <f t="shared" si="28"/>
        <v>0</v>
      </c>
    </row>
    <row r="208" spans="1:11" ht="13.5" customHeight="1">
      <c r="A208" s="67" t="s">
        <v>228</v>
      </c>
      <c r="B208" s="68" t="s">
        <v>234</v>
      </c>
      <c r="C208" s="69">
        <v>25638</v>
      </c>
      <c r="D208" s="70">
        <v>0</v>
      </c>
      <c r="E208" s="69">
        <f t="shared" si="26"/>
        <v>25638</v>
      </c>
      <c r="F208" s="70">
        <v>0</v>
      </c>
      <c r="G208" s="70">
        <v>0</v>
      </c>
      <c r="H208" s="70">
        <f t="shared" si="27"/>
        <v>0</v>
      </c>
      <c r="I208" s="70">
        <v>0</v>
      </c>
      <c r="J208" s="69">
        <v>0</v>
      </c>
      <c r="K208" s="69">
        <f t="shared" si="28"/>
        <v>0</v>
      </c>
    </row>
    <row r="209" spans="1:11" ht="13.5" customHeight="1">
      <c r="A209" s="67" t="s">
        <v>228</v>
      </c>
      <c r="B209" s="68" t="s">
        <v>235</v>
      </c>
      <c r="C209" s="69">
        <v>3006</v>
      </c>
      <c r="D209" s="70">
        <v>0</v>
      </c>
      <c r="E209" s="69">
        <f t="shared" si="26"/>
        <v>3006</v>
      </c>
      <c r="F209" s="70">
        <v>0</v>
      </c>
      <c r="G209" s="70">
        <v>0</v>
      </c>
      <c r="H209" s="70">
        <v>0</v>
      </c>
      <c r="I209" s="70">
        <v>0</v>
      </c>
      <c r="J209" s="70">
        <v>0</v>
      </c>
      <c r="K209" s="69">
        <f t="shared" si="28"/>
        <v>0</v>
      </c>
    </row>
    <row r="210" spans="1:11" ht="13.5" customHeight="1">
      <c r="A210" s="67" t="s">
        <v>230</v>
      </c>
      <c r="B210" s="68" t="s">
        <v>236</v>
      </c>
      <c r="C210" s="69">
        <v>311563</v>
      </c>
      <c r="D210" s="70">
        <v>0</v>
      </c>
      <c r="E210" s="69">
        <f t="shared" si="26"/>
        <v>311563</v>
      </c>
      <c r="F210" s="84">
        <v>204724</v>
      </c>
      <c r="G210" s="70">
        <v>0</v>
      </c>
      <c r="H210" s="84">
        <f t="shared" si="27"/>
        <v>204724</v>
      </c>
      <c r="I210" s="84">
        <v>204724</v>
      </c>
      <c r="J210" s="69">
        <v>0</v>
      </c>
      <c r="K210" s="69">
        <f t="shared" si="28"/>
        <v>204724</v>
      </c>
    </row>
    <row r="211" spans="1:11" ht="27.65" customHeight="1">
      <c r="A211" s="67" t="s">
        <v>230</v>
      </c>
      <c r="B211" s="85" t="s">
        <v>339</v>
      </c>
      <c r="C211" s="69">
        <v>47190</v>
      </c>
      <c r="D211" s="70">
        <v>-47190</v>
      </c>
      <c r="E211" s="69">
        <f t="shared" si="26"/>
        <v>0</v>
      </c>
      <c r="F211" s="86">
        <v>734000</v>
      </c>
      <c r="G211" s="70">
        <v>125640</v>
      </c>
      <c r="H211" s="84">
        <f t="shared" si="27"/>
        <v>859640</v>
      </c>
      <c r="I211" s="86">
        <v>281779</v>
      </c>
      <c r="J211" s="69">
        <v>-156765</v>
      </c>
      <c r="K211" s="69">
        <f t="shared" si="28"/>
        <v>125014</v>
      </c>
    </row>
    <row r="212" spans="1:11" ht="39.65" customHeight="1">
      <c r="A212" s="67" t="s">
        <v>230</v>
      </c>
      <c r="B212" s="85" t="s">
        <v>340</v>
      </c>
      <c r="C212" s="69">
        <v>142780</v>
      </c>
      <c r="D212" s="70">
        <v>149926</v>
      </c>
      <c r="E212" s="69">
        <f t="shared" si="26"/>
        <v>292706</v>
      </c>
      <c r="F212" s="86">
        <v>147620</v>
      </c>
      <c r="G212" s="70">
        <v>-50053</v>
      </c>
      <c r="H212" s="84">
        <f t="shared" si="27"/>
        <v>97567</v>
      </c>
      <c r="I212" s="86">
        <v>0</v>
      </c>
      <c r="J212" s="69">
        <v>0</v>
      </c>
      <c r="K212" s="69">
        <f t="shared" si="28"/>
        <v>0</v>
      </c>
    </row>
    <row r="213" spans="1:11" ht="40.5" customHeight="1">
      <c r="A213" s="67" t="s">
        <v>230</v>
      </c>
      <c r="B213" s="85" t="s">
        <v>341</v>
      </c>
      <c r="C213" s="69">
        <v>12100</v>
      </c>
      <c r="D213" s="70">
        <v>-12100</v>
      </c>
      <c r="E213" s="69">
        <f t="shared" si="26"/>
        <v>0</v>
      </c>
      <c r="F213" s="86">
        <v>187550</v>
      </c>
      <c r="G213" s="70">
        <v>-187500</v>
      </c>
      <c r="H213" s="86">
        <f t="shared" si="27"/>
        <v>50</v>
      </c>
      <c r="I213" s="86">
        <v>0</v>
      </c>
      <c r="J213" s="69">
        <v>0</v>
      </c>
      <c r="K213" s="69">
        <f t="shared" si="28"/>
        <v>0</v>
      </c>
    </row>
    <row r="214" spans="1:11" ht="33.65" customHeight="1">
      <c r="A214" s="67" t="s">
        <v>230</v>
      </c>
      <c r="B214" s="85" t="s">
        <v>342</v>
      </c>
      <c r="C214" s="69">
        <v>12100</v>
      </c>
      <c r="D214" s="70">
        <v>0</v>
      </c>
      <c r="E214" s="69">
        <f t="shared" si="26"/>
        <v>12100</v>
      </c>
      <c r="F214" s="86">
        <v>302500</v>
      </c>
      <c r="G214" s="70">
        <v>0</v>
      </c>
      <c r="H214" s="86">
        <f t="shared" si="27"/>
        <v>302500</v>
      </c>
      <c r="I214" s="86">
        <v>0</v>
      </c>
      <c r="J214" s="69">
        <v>0</v>
      </c>
      <c r="K214" s="69">
        <f t="shared" si="28"/>
        <v>0</v>
      </c>
    </row>
    <row r="215" spans="1:11" ht="28.4" customHeight="1">
      <c r="A215" s="67" t="s">
        <v>230</v>
      </c>
      <c r="B215" s="85" t="s">
        <v>348</v>
      </c>
      <c r="C215" s="69">
        <v>137794</v>
      </c>
      <c r="D215" s="70">
        <v>-137794</v>
      </c>
      <c r="E215" s="69">
        <f t="shared" si="26"/>
        <v>0</v>
      </c>
      <c r="F215" s="86">
        <v>494000</v>
      </c>
      <c r="G215" s="70">
        <v>137794</v>
      </c>
      <c r="H215" s="86">
        <f t="shared" si="27"/>
        <v>631794</v>
      </c>
      <c r="I215" s="86">
        <v>125009</v>
      </c>
      <c r="J215" s="69">
        <v>0</v>
      </c>
      <c r="K215" s="69">
        <f t="shared" si="28"/>
        <v>125009</v>
      </c>
    </row>
    <row r="216" spans="1:11">
      <c r="A216" s="67" t="s">
        <v>230</v>
      </c>
      <c r="B216" s="68" t="s">
        <v>237</v>
      </c>
      <c r="C216" s="69">
        <v>2985268</v>
      </c>
      <c r="D216" s="70">
        <v>-1289916</v>
      </c>
      <c r="E216" s="69">
        <f t="shared" si="26"/>
        <v>1695352</v>
      </c>
      <c r="F216" s="70">
        <v>1299283</v>
      </c>
      <c r="G216" s="70">
        <v>1975398</v>
      </c>
      <c r="H216" s="70">
        <f t="shared" si="27"/>
        <v>3274681</v>
      </c>
      <c r="I216" s="70">
        <v>85640</v>
      </c>
      <c r="J216" s="69">
        <v>0</v>
      </c>
      <c r="K216" s="69">
        <f t="shared" si="28"/>
        <v>85640</v>
      </c>
    </row>
    <row r="217" spans="1:11">
      <c r="A217" s="27" t="s">
        <v>238</v>
      </c>
      <c r="B217" s="19" t="s">
        <v>239</v>
      </c>
      <c r="C217" s="62">
        <v>7642138</v>
      </c>
      <c r="D217" s="135">
        <f>SUM(D203:D216)</f>
        <v>-1300960</v>
      </c>
      <c r="E217" s="62">
        <f>SUM(E203:E216)</f>
        <v>6341178</v>
      </c>
      <c r="F217" s="64">
        <v>6621061</v>
      </c>
      <c r="G217" s="64">
        <f>SUM(G203:G216)</f>
        <v>2120256</v>
      </c>
      <c r="H217" s="64">
        <f>SUM(H203:H216)</f>
        <v>8741317</v>
      </c>
      <c r="I217" s="64">
        <v>3906036</v>
      </c>
      <c r="J217" s="62">
        <f>SUM(J203:J216)</f>
        <v>-156765</v>
      </c>
      <c r="K217" s="62">
        <f>SUM(K203:K216)</f>
        <v>3749271</v>
      </c>
    </row>
    <row r="218" spans="1:11">
      <c r="A218" s="11" t="s">
        <v>240</v>
      </c>
      <c r="B218" s="12" t="s">
        <v>241</v>
      </c>
      <c r="C218" s="65">
        <v>184019</v>
      </c>
      <c r="D218" s="134">
        <v>0</v>
      </c>
      <c r="E218" s="65">
        <f>SUM(C218:D218)</f>
        <v>184019</v>
      </c>
      <c r="F218" s="66">
        <v>146000</v>
      </c>
      <c r="G218" s="66">
        <v>0</v>
      </c>
      <c r="H218" s="66">
        <f>SUM(F218:G218)</f>
        <v>146000</v>
      </c>
      <c r="I218" s="66">
        <v>146000</v>
      </c>
      <c r="J218" s="65">
        <v>0</v>
      </c>
      <c r="K218" s="65">
        <f>SUM(I218:J218)</f>
        <v>146000</v>
      </c>
    </row>
    <row r="219" spans="1:11">
      <c r="A219" s="27" t="s">
        <v>242</v>
      </c>
      <c r="B219" s="19" t="s">
        <v>243</v>
      </c>
      <c r="C219" s="62">
        <v>184019</v>
      </c>
      <c r="D219" s="135">
        <f>SUM(D218)</f>
        <v>0</v>
      </c>
      <c r="E219" s="62">
        <f>SUM(E218)</f>
        <v>184019</v>
      </c>
      <c r="F219" s="64">
        <v>146000</v>
      </c>
      <c r="G219" s="64">
        <f>SUM(G218)</f>
        <v>0</v>
      </c>
      <c r="H219" s="64">
        <f>SUM(H218)</f>
        <v>146000</v>
      </c>
      <c r="I219" s="64">
        <v>146000</v>
      </c>
      <c r="J219" s="62">
        <f>SUM(J218)</f>
        <v>0</v>
      </c>
      <c r="K219" s="62">
        <f>SUM(K218)</f>
        <v>146000</v>
      </c>
    </row>
    <row r="220" spans="1:11">
      <c r="A220" s="11" t="s">
        <v>244</v>
      </c>
      <c r="B220" s="12" t="s">
        <v>245</v>
      </c>
      <c r="C220" s="16">
        <v>2825093</v>
      </c>
      <c r="D220" s="38">
        <v>90900</v>
      </c>
      <c r="E220" s="16">
        <f>SUM(C220:D220)</f>
        <v>2915993</v>
      </c>
      <c r="F220" s="17">
        <v>2440507</v>
      </c>
      <c r="G220" s="17">
        <v>0</v>
      </c>
      <c r="H220" s="17">
        <f>SUM(F220:G220)</f>
        <v>2440507</v>
      </c>
      <c r="I220" s="17">
        <v>2440507</v>
      </c>
      <c r="J220" s="16">
        <v>0</v>
      </c>
      <c r="K220" s="16">
        <f>SUM(I220:J220)</f>
        <v>2440507</v>
      </c>
    </row>
    <row r="221" spans="1:11">
      <c r="A221" s="11" t="s">
        <v>244</v>
      </c>
      <c r="B221" s="12" t="s">
        <v>246</v>
      </c>
      <c r="C221" s="16">
        <v>2105010</v>
      </c>
      <c r="D221" s="38">
        <v>37697</v>
      </c>
      <c r="E221" s="16">
        <f t="shared" ref="E221:E228" si="29">SUM(C221:D221)</f>
        <v>2142707</v>
      </c>
      <c r="F221" s="17">
        <v>1432021</v>
      </c>
      <c r="G221" s="17">
        <v>0</v>
      </c>
      <c r="H221" s="17">
        <f t="shared" ref="H221:H228" si="30">SUM(F221:G221)</f>
        <v>1432021</v>
      </c>
      <c r="I221" s="17">
        <v>1432021</v>
      </c>
      <c r="J221" s="16">
        <v>0</v>
      </c>
      <c r="K221" s="16">
        <f t="shared" ref="K221:K228" si="31">SUM(I221:J221)</f>
        <v>1432021</v>
      </c>
    </row>
    <row r="222" spans="1:11">
      <c r="A222" s="11" t="s">
        <v>244</v>
      </c>
      <c r="B222" s="71" t="s">
        <v>247</v>
      </c>
      <c r="C222" s="16">
        <v>1485034</v>
      </c>
      <c r="D222" s="38">
        <v>0</v>
      </c>
      <c r="E222" s="16">
        <f t="shared" si="29"/>
        <v>1485034</v>
      </c>
      <c r="F222" s="17">
        <v>0</v>
      </c>
      <c r="G222" s="17">
        <v>0</v>
      </c>
      <c r="H222" s="17">
        <f t="shared" si="30"/>
        <v>0</v>
      </c>
      <c r="I222" s="17">
        <v>0</v>
      </c>
      <c r="J222" s="16">
        <v>0</v>
      </c>
      <c r="K222" s="16">
        <f t="shared" si="31"/>
        <v>0</v>
      </c>
    </row>
    <row r="223" spans="1:11" ht="24">
      <c r="A223" s="11" t="s">
        <v>244</v>
      </c>
      <c r="B223" s="71" t="s">
        <v>248</v>
      </c>
      <c r="C223" s="16">
        <v>155346</v>
      </c>
      <c r="D223" s="38">
        <v>0</v>
      </c>
      <c r="E223" s="16">
        <f t="shared" si="29"/>
        <v>155346</v>
      </c>
      <c r="F223" s="17">
        <v>0</v>
      </c>
      <c r="G223" s="17">
        <v>0</v>
      </c>
      <c r="H223" s="17">
        <f t="shared" si="30"/>
        <v>0</v>
      </c>
      <c r="I223" s="17">
        <v>0</v>
      </c>
      <c r="J223" s="16">
        <v>0</v>
      </c>
      <c r="K223" s="16">
        <f t="shared" si="31"/>
        <v>0</v>
      </c>
    </row>
    <row r="224" spans="1:11" ht="24">
      <c r="A224" s="109" t="s">
        <v>244</v>
      </c>
      <c r="B224" s="132" t="s">
        <v>453</v>
      </c>
      <c r="C224" s="104"/>
      <c r="D224" s="136">
        <v>5000</v>
      </c>
      <c r="E224" s="104">
        <f>SUM(C224:D224)</f>
        <v>5000</v>
      </c>
      <c r="F224" s="105">
        <v>0</v>
      </c>
      <c r="G224" s="105">
        <v>155000</v>
      </c>
      <c r="H224" s="105">
        <f t="shared" si="30"/>
        <v>155000</v>
      </c>
      <c r="I224" s="105">
        <v>0</v>
      </c>
      <c r="J224" s="104">
        <v>1473500</v>
      </c>
      <c r="K224" s="104">
        <f t="shared" si="31"/>
        <v>1473500</v>
      </c>
    </row>
    <row r="225" spans="1:11">
      <c r="A225" s="11" t="s">
        <v>244</v>
      </c>
      <c r="B225" s="71" t="s">
        <v>249</v>
      </c>
      <c r="C225" s="16">
        <v>36187</v>
      </c>
      <c r="D225" s="38">
        <v>0</v>
      </c>
      <c r="E225" s="16">
        <f t="shared" si="29"/>
        <v>36187</v>
      </c>
      <c r="F225" s="17"/>
      <c r="G225" s="17"/>
      <c r="H225" s="17"/>
      <c r="I225" s="17"/>
      <c r="J225" s="16"/>
      <c r="K225" s="16"/>
    </row>
    <row r="226" spans="1:11">
      <c r="A226" s="11" t="s">
        <v>244</v>
      </c>
      <c r="B226" s="71" t="s">
        <v>250</v>
      </c>
      <c r="C226" s="16">
        <v>27562</v>
      </c>
      <c r="D226" s="38">
        <v>0</v>
      </c>
      <c r="E226" s="16">
        <f t="shared" si="29"/>
        <v>27562</v>
      </c>
      <c r="F226" s="17"/>
      <c r="G226" s="17"/>
      <c r="H226" s="17"/>
      <c r="I226" s="17"/>
      <c r="J226" s="16"/>
      <c r="K226" s="16"/>
    </row>
    <row r="227" spans="1:11">
      <c r="A227" s="11" t="s">
        <v>251</v>
      </c>
      <c r="B227" s="12" t="s">
        <v>252</v>
      </c>
      <c r="C227" s="16">
        <v>535003</v>
      </c>
      <c r="D227" s="38">
        <v>0</v>
      </c>
      <c r="E227" s="16">
        <f t="shared" si="29"/>
        <v>535003</v>
      </c>
      <c r="F227" s="17">
        <v>383000</v>
      </c>
      <c r="G227" s="17">
        <v>0</v>
      </c>
      <c r="H227" s="17">
        <f t="shared" si="30"/>
        <v>383000</v>
      </c>
      <c r="I227" s="17">
        <v>383000</v>
      </c>
      <c r="J227" s="16">
        <v>0</v>
      </c>
      <c r="K227" s="16">
        <f t="shared" si="31"/>
        <v>383000</v>
      </c>
    </row>
    <row r="228" spans="1:11">
      <c r="A228" s="11" t="s">
        <v>253</v>
      </c>
      <c r="B228" s="12" t="s">
        <v>254</v>
      </c>
      <c r="C228" s="16">
        <v>75100</v>
      </c>
      <c r="D228" s="38">
        <v>0</v>
      </c>
      <c r="E228" s="16">
        <f t="shared" si="29"/>
        <v>75100</v>
      </c>
      <c r="F228" s="17">
        <v>64100</v>
      </c>
      <c r="G228" s="17">
        <v>0</v>
      </c>
      <c r="H228" s="17">
        <f t="shared" si="30"/>
        <v>64100</v>
      </c>
      <c r="I228" s="17">
        <v>64100</v>
      </c>
      <c r="J228" s="16">
        <v>0</v>
      </c>
      <c r="K228" s="16">
        <f t="shared" si="31"/>
        <v>64100</v>
      </c>
    </row>
    <row r="229" spans="1:11">
      <c r="A229" s="27" t="s">
        <v>255</v>
      </c>
      <c r="B229" s="19" t="s">
        <v>256</v>
      </c>
      <c r="C229" s="62">
        <v>7244335</v>
      </c>
      <c r="D229" s="135">
        <f t="shared" ref="D229:K229" si="32">SUM(D220:D228)</f>
        <v>133597</v>
      </c>
      <c r="E229" s="62">
        <f t="shared" si="32"/>
        <v>7377932</v>
      </c>
      <c r="F229" s="64">
        <v>4319628</v>
      </c>
      <c r="G229" s="64">
        <f t="shared" si="32"/>
        <v>155000</v>
      </c>
      <c r="H229" s="64">
        <f t="shared" si="32"/>
        <v>4474628</v>
      </c>
      <c r="I229" s="64">
        <v>4319628</v>
      </c>
      <c r="J229" s="62">
        <f t="shared" si="32"/>
        <v>1473500</v>
      </c>
      <c r="K229" s="62">
        <f t="shared" si="32"/>
        <v>5793128</v>
      </c>
    </row>
    <row r="230" spans="1:11" ht="24">
      <c r="A230" s="72" t="s">
        <v>257</v>
      </c>
      <c r="B230" s="36" t="s">
        <v>258</v>
      </c>
      <c r="C230" s="37">
        <v>678086</v>
      </c>
      <c r="D230" s="38">
        <v>-107522</v>
      </c>
      <c r="E230" s="37">
        <f t="shared" ref="E230:E231" si="33">SUM(C230:D230)</f>
        <v>570564</v>
      </c>
      <c r="F230" s="38">
        <v>594176</v>
      </c>
      <c r="G230" s="38">
        <v>0</v>
      </c>
      <c r="H230" s="38">
        <f t="shared" ref="H230:H231" si="34">SUM(F230:G230)</f>
        <v>594176</v>
      </c>
      <c r="I230" s="38">
        <v>594176</v>
      </c>
      <c r="J230" s="37">
        <v>0</v>
      </c>
      <c r="K230" s="37">
        <f t="shared" ref="K230:K231" si="35">SUM(I230:J230)</f>
        <v>594176</v>
      </c>
    </row>
    <row r="231" spans="1:11">
      <c r="A231" s="72" t="s">
        <v>259</v>
      </c>
      <c r="B231" s="12" t="s">
        <v>260</v>
      </c>
      <c r="C231" s="16">
        <v>29597</v>
      </c>
      <c r="D231" s="38">
        <v>0</v>
      </c>
      <c r="E231" s="37">
        <f t="shared" si="33"/>
        <v>29597</v>
      </c>
      <c r="F231" s="16">
        <v>0</v>
      </c>
      <c r="G231" s="16">
        <v>0</v>
      </c>
      <c r="H231" s="16">
        <f t="shared" si="34"/>
        <v>0</v>
      </c>
      <c r="I231" s="16">
        <v>0</v>
      </c>
      <c r="J231" s="37">
        <v>0</v>
      </c>
      <c r="K231" s="37">
        <f t="shared" si="35"/>
        <v>0</v>
      </c>
    </row>
    <row r="232" spans="1:11">
      <c r="A232" s="27" t="s">
        <v>261</v>
      </c>
      <c r="B232" s="19" t="s">
        <v>262</v>
      </c>
      <c r="C232" s="62">
        <v>707683</v>
      </c>
      <c r="D232" s="135">
        <f t="shared" ref="D232:K232" si="36">SUM(D230:D231)</f>
        <v>-107522</v>
      </c>
      <c r="E232" s="62">
        <f t="shared" si="36"/>
        <v>600161</v>
      </c>
      <c r="F232" s="64">
        <v>594176</v>
      </c>
      <c r="G232" s="64">
        <f t="shared" si="36"/>
        <v>0</v>
      </c>
      <c r="H232" s="64">
        <f t="shared" si="36"/>
        <v>594176</v>
      </c>
      <c r="I232" s="64">
        <v>594176</v>
      </c>
      <c r="J232" s="62">
        <f t="shared" si="36"/>
        <v>0</v>
      </c>
      <c r="K232" s="62">
        <f t="shared" si="36"/>
        <v>594176</v>
      </c>
    </row>
    <row r="233" spans="1:11">
      <c r="A233" s="11" t="s">
        <v>263</v>
      </c>
      <c r="B233" s="12" t="s">
        <v>264</v>
      </c>
      <c r="C233" s="58">
        <v>494847</v>
      </c>
      <c r="D233" s="70">
        <v>4975</v>
      </c>
      <c r="E233" s="58">
        <f t="shared" ref="E233:E242" si="37">SUM(C233:D233)</f>
        <v>499822</v>
      </c>
      <c r="F233" s="59">
        <v>486125</v>
      </c>
      <c r="G233" s="59">
        <v>0</v>
      </c>
      <c r="H233" s="59">
        <f t="shared" ref="H233:H242" si="38">SUM(F233:G233)</f>
        <v>486125</v>
      </c>
      <c r="I233" s="59">
        <v>486125</v>
      </c>
      <c r="J233" s="58">
        <v>0</v>
      </c>
      <c r="K233" s="58">
        <f t="shared" ref="K233:K242" si="39">SUM(I233:J233)</f>
        <v>486125</v>
      </c>
    </row>
    <row r="234" spans="1:11">
      <c r="A234" s="67" t="s">
        <v>265</v>
      </c>
      <c r="B234" s="12" t="s">
        <v>266</v>
      </c>
      <c r="C234" s="58">
        <v>1043936</v>
      </c>
      <c r="D234" s="70">
        <v>5450</v>
      </c>
      <c r="E234" s="58">
        <f t="shared" si="37"/>
        <v>1049386</v>
      </c>
      <c r="F234" s="59">
        <v>1039840</v>
      </c>
      <c r="G234" s="59">
        <v>0</v>
      </c>
      <c r="H234" s="59">
        <f t="shared" si="38"/>
        <v>1039840</v>
      </c>
      <c r="I234" s="59">
        <v>1039840</v>
      </c>
      <c r="J234" s="58">
        <v>0</v>
      </c>
      <c r="K234" s="58">
        <f t="shared" si="39"/>
        <v>1039840</v>
      </c>
    </row>
    <row r="235" spans="1:11">
      <c r="A235" s="67" t="s">
        <v>265</v>
      </c>
      <c r="B235" s="12" t="s">
        <v>267</v>
      </c>
      <c r="C235" s="58">
        <v>377040</v>
      </c>
      <c r="D235" s="70">
        <v>-5040</v>
      </c>
      <c r="E235" s="58">
        <f t="shared" si="37"/>
        <v>372000</v>
      </c>
      <c r="F235" s="59">
        <v>362550</v>
      </c>
      <c r="G235" s="59">
        <v>0</v>
      </c>
      <c r="H235" s="59">
        <f t="shared" si="38"/>
        <v>362550</v>
      </c>
      <c r="I235" s="59">
        <v>362550</v>
      </c>
      <c r="J235" s="58">
        <v>0</v>
      </c>
      <c r="K235" s="58">
        <f t="shared" si="39"/>
        <v>362550</v>
      </c>
    </row>
    <row r="236" spans="1:11">
      <c r="A236" s="67" t="s">
        <v>265</v>
      </c>
      <c r="B236" s="12" t="s">
        <v>268</v>
      </c>
      <c r="C236" s="58">
        <v>109984</v>
      </c>
      <c r="D236" s="70">
        <v>10073</v>
      </c>
      <c r="E236" s="58">
        <f t="shared" si="37"/>
        <v>120057</v>
      </c>
      <c r="F236" s="59">
        <v>107054</v>
      </c>
      <c r="G236" s="59">
        <v>0</v>
      </c>
      <c r="H236" s="59">
        <f t="shared" si="38"/>
        <v>107054</v>
      </c>
      <c r="I236" s="59">
        <v>107054</v>
      </c>
      <c r="J236" s="58">
        <v>0</v>
      </c>
      <c r="K236" s="58">
        <f t="shared" si="39"/>
        <v>107054</v>
      </c>
    </row>
    <row r="237" spans="1:11">
      <c r="A237" s="67" t="s">
        <v>269</v>
      </c>
      <c r="B237" s="12" t="s">
        <v>270</v>
      </c>
      <c r="C237" s="58">
        <v>1132856</v>
      </c>
      <c r="D237" s="70">
        <v>-137669</v>
      </c>
      <c r="E237" s="58">
        <f t="shared" si="37"/>
        <v>995187</v>
      </c>
      <c r="F237" s="59">
        <v>961292</v>
      </c>
      <c r="G237" s="59">
        <v>0</v>
      </c>
      <c r="H237" s="59">
        <f t="shared" si="38"/>
        <v>961292</v>
      </c>
      <c r="I237" s="59">
        <v>961292</v>
      </c>
      <c r="J237" s="58">
        <v>0</v>
      </c>
      <c r="K237" s="58">
        <f t="shared" si="39"/>
        <v>961292</v>
      </c>
    </row>
    <row r="238" spans="1:11">
      <c r="A238" s="67" t="s">
        <v>271</v>
      </c>
      <c r="B238" s="12" t="s">
        <v>272</v>
      </c>
      <c r="C238" s="58">
        <v>70800</v>
      </c>
      <c r="D238" s="70">
        <v>19704</v>
      </c>
      <c r="E238" s="58">
        <f t="shared" si="37"/>
        <v>90504</v>
      </c>
      <c r="F238" s="59">
        <v>70800</v>
      </c>
      <c r="G238" s="59">
        <v>0</v>
      </c>
      <c r="H238" s="59">
        <f t="shared" si="38"/>
        <v>70800</v>
      </c>
      <c r="I238" s="59">
        <v>70800</v>
      </c>
      <c r="J238" s="58">
        <v>0</v>
      </c>
      <c r="K238" s="58">
        <f t="shared" si="39"/>
        <v>70800</v>
      </c>
    </row>
    <row r="239" spans="1:11">
      <c r="A239" s="67" t="s">
        <v>273</v>
      </c>
      <c r="B239" s="12" t="s">
        <v>274</v>
      </c>
      <c r="C239" s="58">
        <v>321010</v>
      </c>
      <c r="D239" s="70">
        <v>-32359</v>
      </c>
      <c r="E239" s="58">
        <f t="shared" si="37"/>
        <v>288651</v>
      </c>
      <c r="F239" s="59">
        <v>214710</v>
      </c>
      <c r="G239" s="59">
        <v>0</v>
      </c>
      <c r="H239" s="59">
        <f t="shared" si="38"/>
        <v>214710</v>
      </c>
      <c r="I239" s="59">
        <v>214710</v>
      </c>
      <c r="J239" s="58">
        <v>0</v>
      </c>
      <c r="K239" s="58">
        <f t="shared" si="39"/>
        <v>214710</v>
      </c>
    </row>
    <row r="240" spans="1:11">
      <c r="A240" s="67" t="s">
        <v>273</v>
      </c>
      <c r="B240" s="12" t="s">
        <v>275</v>
      </c>
      <c r="C240" s="58">
        <v>556516</v>
      </c>
      <c r="D240" s="70">
        <v>3300</v>
      </c>
      <c r="E240" s="58">
        <f t="shared" si="37"/>
        <v>559816</v>
      </c>
      <c r="F240" s="59">
        <v>547366</v>
      </c>
      <c r="G240" s="59">
        <v>0</v>
      </c>
      <c r="H240" s="59">
        <f t="shared" si="38"/>
        <v>547366</v>
      </c>
      <c r="I240" s="59">
        <v>547366</v>
      </c>
      <c r="J240" s="58">
        <v>0</v>
      </c>
      <c r="K240" s="58">
        <f t="shared" si="39"/>
        <v>547366</v>
      </c>
    </row>
    <row r="241" spans="1:11">
      <c r="A241" s="67" t="s">
        <v>273</v>
      </c>
      <c r="B241" s="12" t="s">
        <v>276</v>
      </c>
      <c r="C241" s="58">
        <v>28749</v>
      </c>
      <c r="D241" s="70">
        <v>-1316</v>
      </c>
      <c r="E241" s="58">
        <f t="shared" si="37"/>
        <v>27433</v>
      </c>
      <c r="F241" s="59">
        <v>22749</v>
      </c>
      <c r="G241" s="59">
        <v>0</v>
      </c>
      <c r="H241" s="59">
        <f t="shared" si="38"/>
        <v>22749</v>
      </c>
      <c r="I241" s="59">
        <v>22749</v>
      </c>
      <c r="J241" s="58">
        <v>0</v>
      </c>
      <c r="K241" s="58">
        <f t="shared" si="39"/>
        <v>22749</v>
      </c>
    </row>
    <row r="242" spans="1:11">
      <c r="A242" s="67" t="s">
        <v>273</v>
      </c>
      <c r="B242" s="12" t="s">
        <v>277</v>
      </c>
      <c r="C242" s="58">
        <v>18000</v>
      </c>
      <c r="D242" s="70">
        <v>0</v>
      </c>
      <c r="E242" s="58">
        <f t="shared" si="37"/>
        <v>18000</v>
      </c>
      <c r="F242" s="59">
        <v>18000</v>
      </c>
      <c r="G242" s="59">
        <v>0</v>
      </c>
      <c r="H242" s="59">
        <f t="shared" si="38"/>
        <v>18000</v>
      </c>
      <c r="I242" s="59">
        <v>18000</v>
      </c>
      <c r="J242" s="58">
        <v>0</v>
      </c>
      <c r="K242" s="58">
        <f t="shared" si="39"/>
        <v>18000</v>
      </c>
    </row>
    <row r="243" spans="1:11">
      <c r="A243" s="27" t="s">
        <v>278</v>
      </c>
      <c r="B243" s="19" t="s">
        <v>279</v>
      </c>
      <c r="C243" s="62">
        <v>4153738</v>
      </c>
      <c r="D243" s="135">
        <f t="shared" ref="D243:K243" si="40">SUM(D233:D242)</f>
        <v>-132882</v>
      </c>
      <c r="E243" s="62">
        <f t="shared" si="40"/>
        <v>4020856</v>
      </c>
      <c r="F243" s="64">
        <v>3830486</v>
      </c>
      <c r="G243" s="64">
        <f t="shared" si="40"/>
        <v>0</v>
      </c>
      <c r="H243" s="64">
        <f t="shared" si="40"/>
        <v>3830486</v>
      </c>
      <c r="I243" s="64">
        <v>3830486</v>
      </c>
      <c r="J243" s="62">
        <f t="shared" si="40"/>
        <v>0</v>
      </c>
      <c r="K243" s="62">
        <f t="shared" si="40"/>
        <v>3830486</v>
      </c>
    </row>
    <row r="244" spans="1:11">
      <c r="A244" s="11" t="s">
        <v>280</v>
      </c>
      <c r="B244" s="68" t="s">
        <v>281</v>
      </c>
      <c r="C244" s="16">
        <v>6221189</v>
      </c>
      <c r="D244" s="38">
        <v>50659</v>
      </c>
      <c r="E244" s="16">
        <f>SUM(C244:D244)</f>
        <v>6271848</v>
      </c>
      <c r="F244" s="16">
        <v>6057885</v>
      </c>
      <c r="G244" s="16">
        <v>0</v>
      </c>
      <c r="H244" s="16">
        <f>SUM(F244:G244)</f>
        <v>6057885</v>
      </c>
      <c r="I244" s="16">
        <v>6057885</v>
      </c>
      <c r="J244" s="16">
        <v>0</v>
      </c>
      <c r="K244" s="16">
        <f>SUM(I244:J244)</f>
        <v>6057885</v>
      </c>
    </row>
    <row r="245" spans="1:11">
      <c r="A245" s="11" t="s">
        <v>282</v>
      </c>
      <c r="B245" s="68" t="s">
        <v>283</v>
      </c>
      <c r="C245" s="16">
        <v>1367252</v>
      </c>
      <c r="D245" s="38">
        <v>31297</v>
      </c>
      <c r="E245" s="16">
        <f t="shared" ref="E245:E277" si="41">SUM(C245:D245)</f>
        <v>1398549</v>
      </c>
      <c r="F245" s="16">
        <v>722109</v>
      </c>
      <c r="G245" s="16">
        <v>0</v>
      </c>
      <c r="H245" s="16">
        <f t="shared" ref="H245:H277" si="42">SUM(F245:G245)</f>
        <v>722109</v>
      </c>
      <c r="I245" s="16">
        <v>722109</v>
      </c>
      <c r="J245" s="16">
        <v>0</v>
      </c>
      <c r="K245" s="16">
        <f t="shared" ref="K245:K277" si="43">SUM(I245:J245)</f>
        <v>722109</v>
      </c>
    </row>
    <row r="246" spans="1:11">
      <c r="A246" s="11" t="s">
        <v>280</v>
      </c>
      <c r="B246" s="68" t="s">
        <v>284</v>
      </c>
      <c r="C246" s="16">
        <v>2821108</v>
      </c>
      <c r="D246" s="38">
        <v>231881</v>
      </c>
      <c r="E246" s="16">
        <f t="shared" si="41"/>
        <v>3052989</v>
      </c>
      <c r="F246" s="16">
        <v>2752023</v>
      </c>
      <c r="G246" s="16">
        <v>0</v>
      </c>
      <c r="H246" s="16">
        <f t="shared" si="42"/>
        <v>2752023</v>
      </c>
      <c r="I246" s="16">
        <v>2752023</v>
      </c>
      <c r="J246" s="16">
        <v>0</v>
      </c>
      <c r="K246" s="16">
        <f t="shared" si="43"/>
        <v>2752023</v>
      </c>
    </row>
    <row r="247" spans="1:11">
      <c r="A247" s="11" t="s">
        <v>280</v>
      </c>
      <c r="B247" s="68" t="s">
        <v>285</v>
      </c>
      <c r="C247" s="16">
        <v>1768259</v>
      </c>
      <c r="D247" s="38">
        <v>-4156</v>
      </c>
      <c r="E247" s="16">
        <f t="shared" si="41"/>
        <v>1764103</v>
      </c>
      <c r="F247" s="16">
        <v>1614572</v>
      </c>
      <c r="G247" s="16">
        <v>0</v>
      </c>
      <c r="H247" s="16">
        <f t="shared" si="42"/>
        <v>1614572</v>
      </c>
      <c r="I247" s="16">
        <v>1614572</v>
      </c>
      <c r="J247" s="16">
        <v>0</v>
      </c>
      <c r="K247" s="16">
        <f t="shared" si="43"/>
        <v>1614572</v>
      </c>
    </row>
    <row r="248" spans="1:11">
      <c r="A248" s="11" t="s">
        <v>280</v>
      </c>
      <c r="B248" s="68" t="s">
        <v>286</v>
      </c>
      <c r="C248" s="16">
        <v>2420064</v>
      </c>
      <c r="D248" s="38">
        <v>2129</v>
      </c>
      <c r="E248" s="16">
        <f t="shared" si="41"/>
        <v>2422193</v>
      </c>
      <c r="F248" s="16">
        <v>2319175</v>
      </c>
      <c r="G248" s="16">
        <v>0</v>
      </c>
      <c r="H248" s="16">
        <f t="shared" si="42"/>
        <v>2319175</v>
      </c>
      <c r="I248" s="16">
        <v>2319175</v>
      </c>
      <c r="J248" s="16">
        <v>0</v>
      </c>
      <c r="K248" s="16">
        <f t="shared" si="43"/>
        <v>2319175</v>
      </c>
    </row>
    <row r="249" spans="1:11">
      <c r="A249" s="11" t="s">
        <v>287</v>
      </c>
      <c r="B249" s="68" t="s">
        <v>288</v>
      </c>
      <c r="C249" s="16">
        <v>2090486</v>
      </c>
      <c r="D249" s="38">
        <v>56466</v>
      </c>
      <c r="E249" s="16">
        <f t="shared" si="41"/>
        <v>2146952</v>
      </c>
      <c r="F249" s="16">
        <v>2052950</v>
      </c>
      <c r="G249" s="16">
        <v>0</v>
      </c>
      <c r="H249" s="16">
        <f t="shared" si="42"/>
        <v>2052950</v>
      </c>
      <c r="I249" s="16">
        <v>2052950</v>
      </c>
      <c r="J249" s="16">
        <v>0</v>
      </c>
      <c r="K249" s="16">
        <f t="shared" si="43"/>
        <v>2052950</v>
      </c>
    </row>
    <row r="250" spans="1:11">
      <c r="A250" s="11" t="s">
        <v>287</v>
      </c>
      <c r="B250" s="68" t="s">
        <v>289</v>
      </c>
      <c r="C250" s="16">
        <v>1517343</v>
      </c>
      <c r="D250" s="38">
        <v>73700</v>
      </c>
      <c r="E250" s="16">
        <f t="shared" si="41"/>
        <v>1591043</v>
      </c>
      <c r="F250" s="16">
        <v>1465473</v>
      </c>
      <c r="G250" s="16">
        <v>0</v>
      </c>
      <c r="H250" s="16">
        <f t="shared" si="42"/>
        <v>1465473</v>
      </c>
      <c r="I250" s="16">
        <v>1465473</v>
      </c>
      <c r="J250" s="16">
        <v>0</v>
      </c>
      <c r="K250" s="16">
        <f t="shared" si="43"/>
        <v>1465473</v>
      </c>
    </row>
    <row r="251" spans="1:11">
      <c r="A251" s="11" t="s">
        <v>287</v>
      </c>
      <c r="B251" s="68" t="s">
        <v>290</v>
      </c>
      <c r="C251" s="16">
        <v>1727750</v>
      </c>
      <c r="D251" s="38">
        <v>-5190</v>
      </c>
      <c r="E251" s="16">
        <f t="shared" si="41"/>
        <v>1722560</v>
      </c>
      <c r="F251" s="16">
        <v>1693962</v>
      </c>
      <c r="G251" s="16">
        <v>0</v>
      </c>
      <c r="H251" s="16">
        <f t="shared" si="42"/>
        <v>1693962</v>
      </c>
      <c r="I251" s="16">
        <v>1693962</v>
      </c>
      <c r="J251" s="16">
        <v>0</v>
      </c>
      <c r="K251" s="16">
        <f t="shared" si="43"/>
        <v>1693962</v>
      </c>
    </row>
    <row r="252" spans="1:11">
      <c r="A252" s="11" t="s">
        <v>287</v>
      </c>
      <c r="B252" s="68" t="s">
        <v>291</v>
      </c>
      <c r="C252" s="16">
        <v>1649107</v>
      </c>
      <c r="D252" s="38">
        <v>-12955</v>
      </c>
      <c r="E252" s="16">
        <f t="shared" si="41"/>
        <v>1636152</v>
      </c>
      <c r="F252" s="16">
        <v>1645050</v>
      </c>
      <c r="G252" s="16">
        <v>0</v>
      </c>
      <c r="H252" s="16">
        <f t="shared" si="42"/>
        <v>1645050</v>
      </c>
      <c r="I252" s="16">
        <v>1645050</v>
      </c>
      <c r="J252" s="16">
        <v>0</v>
      </c>
      <c r="K252" s="16">
        <f t="shared" si="43"/>
        <v>1645050</v>
      </c>
    </row>
    <row r="253" spans="1:11">
      <c r="A253" s="11" t="s">
        <v>287</v>
      </c>
      <c r="B253" s="68" t="s">
        <v>292</v>
      </c>
      <c r="C253" s="16">
        <v>1842458</v>
      </c>
      <c r="D253" s="38">
        <v>-7227</v>
      </c>
      <c r="E253" s="16">
        <f t="shared" si="41"/>
        <v>1835231</v>
      </c>
      <c r="F253" s="16">
        <v>1819948</v>
      </c>
      <c r="G253" s="16">
        <v>0</v>
      </c>
      <c r="H253" s="16">
        <f t="shared" si="42"/>
        <v>1819948</v>
      </c>
      <c r="I253" s="16">
        <v>1819948</v>
      </c>
      <c r="J253" s="16">
        <v>0</v>
      </c>
      <c r="K253" s="16">
        <f t="shared" si="43"/>
        <v>1819948</v>
      </c>
    </row>
    <row r="254" spans="1:11">
      <c r="A254" s="11" t="s">
        <v>293</v>
      </c>
      <c r="B254" s="68" t="s">
        <v>294</v>
      </c>
      <c r="C254" s="16">
        <v>453187</v>
      </c>
      <c r="D254" s="38">
        <v>6539</v>
      </c>
      <c r="E254" s="16">
        <f t="shared" si="41"/>
        <v>459726</v>
      </c>
      <c r="F254" s="16">
        <v>444793</v>
      </c>
      <c r="G254" s="16">
        <v>0</v>
      </c>
      <c r="H254" s="16">
        <f t="shared" si="42"/>
        <v>444793</v>
      </c>
      <c r="I254" s="16">
        <v>444793</v>
      </c>
      <c r="J254" s="16">
        <v>0</v>
      </c>
      <c r="K254" s="16">
        <f t="shared" si="43"/>
        <v>444793</v>
      </c>
    </row>
    <row r="255" spans="1:11">
      <c r="A255" s="11" t="s">
        <v>293</v>
      </c>
      <c r="B255" s="68" t="s">
        <v>295</v>
      </c>
      <c r="C255" s="16">
        <v>223929</v>
      </c>
      <c r="D255" s="38">
        <v>8866</v>
      </c>
      <c r="E255" s="16">
        <f t="shared" si="41"/>
        <v>232795</v>
      </c>
      <c r="F255" s="16">
        <v>223448</v>
      </c>
      <c r="G255" s="16">
        <v>0</v>
      </c>
      <c r="H255" s="16">
        <f t="shared" si="42"/>
        <v>223448</v>
      </c>
      <c r="I255" s="16">
        <v>223448</v>
      </c>
      <c r="J255" s="16">
        <v>0</v>
      </c>
      <c r="K255" s="16">
        <f t="shared" si="43"/>
        <v>223448</v>
      </c>
    </row>
    <row r="256" spans="1:11">
      <c r="A256" s="11" t="s">
        <v>293</v>
      </c>
      <c r="B256" s="68" t="s">
        <v>296</v>
      </c>
      <c r="C256" s="16">
        <v>1041394</v>
      </c>
      <c r="D256" s="38">
        <v>13133</v>
      </c>
      <c r="E256" s="16">
        <f t="shared" si="41"/>
        <v>1054527</v>
      </c>
      <c r="F256" s="16">
        <v>1036917</v>
      </c>
      <c r="G256" s="16">
        <v>0</v>
      </c>
      <c r="H256" s="16">
        <f t="shared" si="42"/>
        <v>1036917</v>
      </c>
      <c r="I256" s="16">
        <v>1036917</v>
      </c>
      <c r="J256" s="16">
        <v>0</v>
      </c>
      <c r="K256" s="16">
        <f t="shared" si="43"/>
        <v>1036917</v>
      </c>
    </row>
    <row r="257" spans="1:12">
      <c r="A257" s="11" t="s">
        <v>280</v>
      </c>
      <c r="B257" s="68" t="s">
        <v>297</v>
      </c>
      <c r="C257" s="16">
        <v>400920</v>
      </c>
      <c r="D257" s="38">
        <v>55394</v>
      </c>
      <c r="E257" s="16">
        <f t="shared" si="41"/>
        <v>456314</v>
      </c>
      <c r="F257" s="16">
        <v>379522</v>
      </c>
      <c r="G257" s="16">
        <v>0</v>
      </c>
      <c r="H257" s="16">
        <f t="shared" si="42"/>
        <v>379522</v>
      </c>
      <c r="I257" s="16">
        <v>379522</v>
      </c>
      <c r="J257" s="16">
        <v>0</v>
      </c>
      <c r="K257" s="16">
        <f t="shared" si="43"/>
        <v>379522</v>
      </c>
    </row>
    <row r="258" spans="1:12">
      <c r="A258" s="11" t="s">
        <v>293</v>
      </c>
      <c r="B258" s="68" t="s">
        <v>298</v>
      </c>
      <c r="C258" s="16">
        <v>347498</v>
      </c>
      <c r="D258" s="38">
        <v>13638</v>
      </c>
      <c r="E258" s="16">
        <f t="shared" si="41"/>
        <v>361136</v>
      </c>
      <c r="F258" s="16">
        <v>339948</v>
      </c>
      <c r="G258" s="16">
        <v>0</v>
      </c>
      <c r="H258" s="16">
        <f t="shared" si="42"/>
        <v>339948</v>
      </c>
      <c r="I258" s="16">
        <v>339948</v>
      </c>
      <c r="J258" s="16">
        <v>0</v>
      </c>
      <c r="K258" s="16">
        <f t="shared" si="43"/>
        <v>339948</v>
      </c>
    </row>
    <row r="259" spans="1:12">
      <c r="A259" s="67" t="s">
        <v>293</v>
      </c>
      <c r="B259" s="68" t="s">
        <v>299</v>
      </c>
      <c r="C259" s="16">
        <v>612618</v>
      </c>
      <c r="D259" s="38">
        <v>51361</v>
      </c>
      <c r="E259" s="16">
        <f t="shared" si="41"/>
        <v>663979</v>
      </c>
      <c r="F259" s="16">
        <v>592199</v>
      </c>
      <c r="G259" s="16">
        <v>0</v>
      </c>
      <c r="H259" s="16">
        <f t="shared" si="42"/>
        <v>592199</v>
      </c>
      <c r="I259" s="16">
        <v>592199</v>
      </c>
      <c r="J259" s="16">
        <v>0</v>
      </c>
      <c r="K259" s="16">
        <f t="shared" si="43"/>
        <v>592199</v>
      </c>
    </row>
    <row r="260" spans="1:12">
      <c r="A260" s="67" t="s">
        <v>300</v>
      </c>
      <c r="B260" s="12" t="s">
        <v>301</v>
      </c>
      <c r="C260" s="16">
        <v>452377</v>
      </c>
      <c r="D260" s="38">
        <v>3056</v>
      </c>
      <c r="E260" s="16">
        <f t="shared" si="41"/>
        <v>455433</v>
      </c>
      <c r="F260" s="73">
        <v>421477</v>
      </c>
      <c r="G260" s="16">
        <v>0</v>
      </c>
      <c r="H260" s="73">
        <f t="shared" si="42"/>
        <v>421477</v>
      </c>
      <c r="I260" s="73">
        <v>421477</v>
      </c>
      <c r="J260" s="16">
        <v>0</v>
      </c>
      <c r="K260" s="16">
        <f t="shared" si="43"/>
        <v>421477</v>
      </c>
    </row>
    <row r="261" spans="1:12">
      <c r="A261" s="67" t="s">
        <v>293</v>
      </c>
      <c r="B261" s="74" t="s">
        <v>302</v>
      </c>
      <c r="C261" s="16">
        <v>4865</v>
      </c>
      <c r="D261" s="38">
        <v>0</v>
      </c>
      <c r="E261" s="16">
        <f t="shared" si="41"/>
        <v>4865</v>
      </c>
      <c r="F261" s="17">
        <v>4865</v>
      </c>
      <c r="G261" s="17">
        <v>0</v>
      </c>
      <c r="H261" s="17">
        <f t="shared" si="42"/>
        <v>4865</v>
      </c>
      <c r="I261" s="17">
        <v>4865</v>
      </c>
      <c r="J261" s="16">
        <v>0</v>
      </c>
      <c r="K261" s="16">
        <f t="shared" si="43"/>
        <v>4865</v>
      </c>
    </row>
    <row r="262" spans="1:12">
      <c r="A262" s="67" t="s">
        <v>303</v>
      </c>
      <c r="B262" s="68" t="s">
        <v>304</v>
      </c>
      <c r="C262" s="16">
        <v>31437</v>
      </c>
      <c r="D262" s="38">
        <v>0</v>
      </c>
      <c r="E262" s="16">
        <f t="shared" si="41"/>
        <v>31437</v>
      </c>
      <c r="F262" s="16">
        <v>0</v>
      </c>
      <c r="G262" s="16">
        <v>0</v>
      </c>
      <c r="H262" s="16">
        <f t="shared" si="42"/>
        <v>0</v>
      </c>
      <c r="I262" s="16">
        <v>0</v>
      </c>
      <c r="J262" s="16">
        <v>0</v>
      </c>
      <c r="K262" s="16">
        <f t="shared" si="43"/>
        <v>0</v>
      </c>
    </row>
    <row r="263" spans="1:12">
      <c r="A263" s="67" t="s">
        <v>303</v>
      </c>
      <c r="B263" s="68" t="s">
        <v>305</v>
      </c>
      <c r="C263" s="16">
        <v>72720</v>
      </c>
      <c r="D263" s="38">
        <v>0</v>
      </c>
      <c r="E263" s="16">
        <f t="shared" si="41"/>
        <v>72720</v>
      </c>
      <c r="F263" s="16">
        <v>0</v>
      </c>
      <c r="G263" s="16">
        <v>0</v>
      </c>
      <c r="H263" s="16">
        <f t="shared" si="42"/>
        <v>0</v>
      </c>
      <c r="I263" s="16">
        <v>0</v>
      </c>
      <c r="J263" s="16">
        <v>0</v>
      </c>
      <c r="K263" s="16">
        <f t="shared" si="43"/>
        <v>0</v>
      </c>
    </row>
    <row r="264" spans="1:12">
      <c r="A264" s="67" t="s">
        <v>306</v>
      </c>
      <c r="B264" s="68" t="s">
        <v>307</v>
      </c>
      <c r="C264" s="16">
        <v>10753606</v>
      </c>
      <c r="D264" s="38">
        <v>-5804609</v>
      </c>
      <c r="E264" s="16">
        <f t="shared" si="41"/>
        <v>4948997</v>
      </c>
      <c r="F264" s="16">
        <v>9965534</v>
      </c>
      <c r="G264" s="16">
        <v>5772497</v>
      </c>
      <c r="H264" s="16">
        <f t="shared" si="42"/>
        <v>15738031</v>
      </c>
      <c r="I264" s="16">
        <v>3940970</v>
      </c>
      <c r="J264" s="16">
        <v>0</v>
      </c>
      <c r="K264" s="16">
        <f t="shared" si="43"/>
        <v>3940970</v>
      </c>
      <c r="L264" s="26"/>
    </row>
    <row r="265" spans="1:12">
      <c r="A265" s="67" t="s">
        <v>308</v>
      </c>
      <c r="B265" s="68" t="s">
        <v>309</v>
      </c>
      <c r="C265" s="16">
        <v>7492</v>
      </c>
      <c r="D265" s="38">
        <v>0</v>
      </c>
      <c r="E265" s="16">
        <f t="shared" si="41"/>
        <v>7492</v>
      </c>
      <c r="F265" s="16">
        <v>0</v>
      </c>
      <c r="G265" s="16">
        <v>0</v>
      </c>
      <c r="H265" s="16">
        <f t="shared" si="42"/>
        <v>0</v>
      </c>
      <c r="I265" s="16">
        <v>0</v>
      </c>
      <c r="J265" s="16">
        <v>0</v>
      </c>
      <c r="K265" s="16">
        <f t="shared" si="43"/>
        <v>0</v>
      </c>
    </row>
    <row r="266" spans="1:12">
      <c r="A266" s="67" t="s">
        <v>303</v>
      </c>
      <c r="B266" s="68" t="s">
        <v>310</v>
      </c>
      <c r="C266" s="16">
        <v>16302</v>
      </c>
      <c r="D266" s="38">
        <v>0</v>
      </c>
      <c r="E266" s="16">
        <f t="shared" si="41"/>
        <v>16302</v>
      </c>
      <c r="F266" s="16">
        <v>0</v>
      </c>
      <c r="G266" s="16">
        <v>0</v>
      </c>
      <c r="H266" s="16">
        <f t="shared" si="42"/>
        <v>0</v>
      </c>
      <c r="I266" s="16">
        <v>0</v>
      </c>
      <c r="J266" s="16">
        <v>0</v>
      </c>
      <c r="K266" s="16">
        <f t="shared" si="43"/>
        <v>0</v>
      </c>
    </row>
    <row r="267" spans="1:12">
      <c r="A267" s="67" t="s">
        <v>303</v>
      </c>
      <c r="B267" s="68" t="s">
        <v>311</v>
      </c>
      <c r="C267" s="16">
        <v>7000</v>
      </c>
      <c r="D267" s="38">
        <v>0</v>
      </c>
      <c r="E267" s="16">
        <f t="shared" si="41"/>
        <v>7000</v>
      </c>
      <c r="F267" s="16">
        <v>0</v>
      </c>
      <c r="G267" s="16">
        <v>0</v>
      </c>
      <c r="H267" s="16">
        <f t="shared" si="42"/>
        <v>0</v>
      </c>
      <c r="I267" s="16">
        <v>0</v>
      </c>
      <c r="J267" s="16">
        <v>0</v>
      </c>
      <c r="K267" s="16">
        <f t="shared" si="43"/>
        <v>0</v>
      </c>
    </row>
    <row r="268" spans="1:12">
      <c r="A268" s="67" t="s">
        <v>312</v>
      </c>
      <c r="B268" s="68" t="s">
        <v>313</v>
      </c>
      <c r="C268" s="16">
        <v>21870</v>
      </c>
      <c r="D268" s="38">
        <v>0</v>
      </c>
      <c r="E268" s="16">
        <f t="shared" si="41"/>
        <v>21870</v>
      </c>
      <c r="F268" s="16">
        <v>0</v>
      </c>
      <c r="G268" s="16">
        <v>0</v>
      </c>
      <c r="H268" s="16">
        <f t="shared" si="42"/>
        <v>0</v>
      </c>
      <c r="I268" s="16">
        <v>0</v>
      </c>
      <c r="J268" s="16">
        <v>0</v>
      </c>
      <c r="K268" s="16">
        <f t="shared" si="43"/>
        <v>0</v>
      </c>
    </row>
    <row r="269" spans="1:12" ht="24">
      <c r="A269" s="67" t="s">
        <v>303</v>
      </c>
      <c r="B269" s="85" t="s">
        <v>344</v>
      </c>
      <c r="C269" s="16">
        <v>10395</v>
      </c>
      <c r="D269" s="38">
        <v>0</v>
      </c>
      <c r="E269" s="16">
        <f t="shared" si="41"/>
        <v>10395</v>
      </c>
      <c r="F269" s="16">
        <v>0</v>
      </c>
      <c r="G269" s="16">
        <v>0</v>
      </c>
      <c r="H269" s="16">
        <v>0</v>
      </c>
      <c r="I269" s="16">
        <v>0</v>
      </c>
      <c r="J269" s="16">
        <v>0</v>
      </c>
      <c r="K269" s="16">
        <v>0</v>
      </c>
    </row>
    <row r="270" spans="1:12">
      <c r="A270" s="67" t="s">
        <v>314</v>
      </c>
      <c r="B270" s="68" t="s">
        <v>315</v>
      </c>
      <c r="C270" s="16">
        <v>47</v>
      </c>
      <c r="D270" s="38">
        <v>0</v>
      </c>
      <c r="E270" s="16">
        <f t="shared" si="41"/>
        <v>47</v>
      </c>
      <c r="F270" s="16">
        <v>0</v>
      </c>
      <c r="G270" s="16">
        <v>0</v>
      </c>
      <c r="H270" s="16">
        <f t="shared" si="42"/>
        <v>0</v>
      </c>
      <c r="I270" s="16">
        <v>0</v>
      </c>
      <c r="J270" s="16">
        <v>0</v>
      </c>
      <c r="K270" s="16">
        <f t="shared" si="43"/>
        <v>0</v>
      </c>
    </row>
    <row r="271" spans="1:12">
      <c r="A271" s="67" t="s">
        <v>303</v>
      </c>
      <c r="B271" s="12" t="s">
        <v>316</v>
      </c>
      <c r="C271" s="16">
        <v>834848</v>
      </c>
      <c r="D271" s="38">
        <v>32593</v>
      </c>
      <c r="E271" s="16">
        <f t="shared" si="41"/>
        <v>867441</v>
      </c>
      <c r="F271" s="16">
        <v>664411</v>
      </c>
      <c r="G271" s="16">
        <v>0</v>
      </c>
      <c r="H271" s="16">
        <f t="shared" si="42"/>
        <v>664411</v>
      </c>
      <c r="I271" s="16">
        <v>664411</v>
      </c>
      <c r="J271" s="16">
        <v>0</v>
      </c>
      <c r="K271" s="16">
        <f t="shared" si="43"/>
        <v>664411</v>
      </c>
    </row>
    <row r="272" spans="1:12" ht="24">
      <c r="A272" s="67" t="s">
        <v>312</v>
      </c>
      <c r="B272" s="106" t="s">
        <v>424</v>
      </c>
      <c r="C272" s="104"/>
      <c r="D272" s="136">
        <v>2198</v>
      </c>
      <c r="E272" s="104">
        <f>SUM(C272:D272)</f>
        <v>2198</v>
      </c>
      <c r="F272" s="104">
        <v>0</v>
      </c>
      <c r="G272" s="104">
        <v>0</v>
      </c>
      <c r="H272" s="104">
        <v>0</v>
      </c>
      <c r="I272" s="104">
        <v>0</v>
      </c>
      <c r="J272" s="104">
        <v>0</v>
      </c>
      <c r="K272" s="104">
        <v>0</v>
      </c>
    </row>
    <row r="273" spans="1:13" ht="24">
      <c r="A273" s="67" t="s">
        <v>303</v>
      </c>
      <c r="B273" s="36" t="s">
        <v>429</v>
      </c>
      <c r="C273" s="16">
        <v>17430</v>
      </c>
      <c r="D273" s="38">
        <v>0</v>
      </c>
      <c r="E273" s="16">
        <f t="shared" si="41"/>
        <v>17430</v>
      </c>
      <c r="F273" s="16">
        <v>0</v>
      </c>
      <c r="G273" s="16">
        <v>0</v>
      </c>
      <c r="H273" s="16">
        <f t="shared" si="42"/>
        <v>0</v>
      </c>
      <c r="I273" s="16">
        <v>0</v>
      </c>
      <c r="J273" s="16">
        <v>0</v>
      </c>
      <c r="K273" s="16">
        <f t="shared" si="43"/>
        <v>0</v>
      </c>
    </row>
    <row r="274" spans="1:13">
      <c r="A274" s="67" t="s">
        <v>303</v>
      </c>
      <c r="B274" s="36" t="s">
        <v>138</v>
      </c>
      <c r="C274" s="16">
        <v>22978</v>
      </c>
      <c r="D274" s="38">
        <v>0</v>
      </c>
      <c r="E274" s="16">
        <f t="shared" si="41"/>
        <v>22978</v>
      </c>
      <c r="F274" s="16">
        <v>0</v>
      </c>
      <c r="G274" s="16">
        <v>0</v>
      </c>
      <c r="H274" s="16">
        <f t="shared" si="42"/>
        <v>0</v>
      </c>
      <c r="I274" s="16">
        <v>0</v>
      </c>
      <c r="J274" s="16">
        <v>0</v>
      </c>
      <c r="K274" s="16">
        <f t="shared" si="43"/>
        <v>0</v>
      </c>
    </row>
    <row r="275" spans="1:13">
      <c r="A275" s="102" t="s">
        <v>303</v>
      </c>
      <c r="B275" s="106" t="s">
        <v>430</v>
      </c>
      <c r="C275" s="104">
        <v>0</v>
      </c>
      <c r="D275" s="136">
        <v>398199</v>
      </c>
      <c r="E275" s="104">
        <f t="shared" si="41"/>
        <v>398199</v>
      </c>
      <c r="F275" s="104"/>
      <c r="G275" s="104">
        <v>1368899</v>
      </c>
      <c r="H275" s="104">
        <f>SUM(G275)</f>
        <v>1368899</v>
      </c>
      <c r="I275" s="104"/>
      <c r="J275" s="104">
        <v>1297389</v>
      </c>
      <c r="K275" s="104">
        <f>SUM(J275)</f>
        <v>1297389</v>
      </c>
    </row>
    <row r="276" spans="1:13">
      <c r="A276" s="67" t="s">
        <v>317</v>
      </c>
      <c r="B276" s="12" t="s">
        <v>318</v>
      </c>
      <c r="C276" s="16">
        <v>1727024</v>
      </c>
      <c r="D276" s="38">
        <v>0</v>
      </c>
      <c r="E276" s="16">
        <f t="shared" si="41"/>
        <v>1727024</v>
      </c>
      <c r="F276" s="17">
        <v>1752024</v>
      </c>
      <c r="G276" s="17">
        <v>0</v>
      </c>
      <c r="H276" s="17">
        <f t="shared" si="42"/>
        <v>1752024</v>
      </c>
      <c r="I276" s="17">
        <v>1752024</v>
      </c>
      <c r="J276" s="16">
        <v>0</v>
      </c>
      <c r="K276" s="16">
        <f t="shared" si="43"/>
        <v>1752024</v>
      </c>
    </row>
    <row r="277" spans="1:13">
      <c r="A277" s="67" t="s">
        <v>317</v>
      </c>
      <c r="B277" s="12" t="s">
        <v>319</v>
      </c>
      <c r="C277" s="16">
        <v>438500</v>
      </c>
      <c r="D277" s="38">
        <v>28500</v>
      </c>
      <c r="E277" s="16">
        <f t="shared" si="41"/>
        <v>467000</v>
      </c>
      <c r="F277" s="17">
        <v>438500</v>
      </c>
      <c r="G277" s="17">
        <v>0</v>
      </c>
      <c r="H277" s="17">
        <f t="shared" si="42"/>
        <v>438500</v>
      </c>
      <c r="I277" s="17">
        <v>438500</v>
      </c>
      <c r="J277" s="16">
        <v>0</v>
      </c>
      <c r="K277" s="16">
        <f t="shared" si="43"/>
        <v>438500</v>
      </c>
      <c r="M277" s="26"/>
    </row>
    <row r="278" spans="1:13">
      <c r="A278" s="27" t="s">
        <v>320</v>
      </c>
      <c r="B278" s="19" t="s">
        <v>321</v>
      </c>
      <c r="C278" s="62">
        <v>40923453</v>
      </c>
      <c r="D278" s="135">
        <f t="shared" ref="D278:K278" si="44">SUM(D244:D277)</f>
        <v>-4774528</v>
      </c>
      <c r="E278" s="62">
        <f t="shared" si="44"/>
        <v>36148925</v>
      </c>
      <c r="F278" s="64">
        <v>38406785</v>
      </c>
      <c r="G278" s="64">
        <f t="shared" si="44"/>
        <v>7141396</v>
      </c>
      <c r="H278" s="64">
        <f t="shared" si="44"/>
        <v>45548181</v>
      </c>
      <c r="I278" s="64">
        <v>32382221</v>
      </c>
      <c r="J278" s="62">
        <f t="shared" si="44"/>
        <v>1297389</v>
      </c>
      <c r="K278" s="62">
        <f t="shared" si="44"/>
        <v>33679610</v>
      </c>
    </row>
    <row r="279" spans="1:13">
      <c r="A279" s="72" t="s">
        <v>322</v>
      </c>
      <c r="B279" s="12" t="s">
        <v>323</v>
      </c>
      <c r="C279" s="16">
        <v>2609206</v>
      </c>
      <c r="D279" s="38">
        <v>-134700</v>
      </c>
      <c r="E279" s="16">
        <f>SUM(C279:D279)</f>
        <v>2474506</v>
      </c>
      <c r="F279" s="16">
        <v>2509378</v>
      </c>
      <c r="G279" s="16">
        <v>0</v>
      </c>
      <c r="H279" s="16">
        <f>SUM(F279:G279)</f>
        <v>2509378</v>
      </c>
      <c r="I279" s="16">
        <v>2509378</v>
      </c>
      <c r="J279" s="16">
        <v>0</v>
      </c>
      <c r="K279" s="16">
        <f>SUM(I279:J279)</f>
        <v>2509378</v>
      </c>
    </row>
    <row r="280" spans="1:13">
      <c r="A280" s="72" t="s">
        <v>324</v>
      </c>
      <c r="B280" s="12" t="s">
        <v>325</v>
      </c>
      <c r="C280" s="16">
        <v>2581775</v>
      </c>
      <c r="D280" s="38">
        <v>-88398</v>
      </c>
      <c r="E280" s="16">
        <f t="shared" ref="E280:E284" si="45">SUM(C280:D280)</f>
        <v>2493377</v>
      </c>
      <c r="F280" s="16">
        <v>2557395</v>
      </c>
      <c r="G280" s="16">
        <v>0</v>
      </c>
      <c r="H280" s="16">
        <f t="shared" ref="H280:H284" si="46">SUM(F280:G280)</f>
        <v>2557395</v>
      </c>
      <c r="I280" s="16">
        <v>2557395</v>
      </c>
      <c r="J280" s="16">
        <v>0</v>
      </c>
      <c r="K280" s="16">
        <f t="shared" ref="K280:K284" si="47">SUM(I280:J280)</f>
        <v>2557395</v>
      </c>
    </row>
    <row r="281" spans="1:13">
      <c r="A281" s="72" t="s">
        <v>326</v>
      </c>
      <c r="B281" s="12" t="s">
        <v>327</v>
      </c>
      <c r="C281" s="16">
        <v>337163</v>
      </c>
      <c r="D281" s="38">
        <v>0</v>
      </c>
      <c r="E281" s="16">
        <f t="shared" si="45"/>
        <v>337163</v>
      </c>
      <c r="F281" s="17">
        <v>329963</v>
      </c>
      <c r="G281" s="17">
        <v>0</v>
      </c>
      <c r="H281" s="17">
        <f t="shared" si="46"/>
        <v>329963</v>
      </c>
      <c r="I281" s="17">
        <v>329963</v>
      </c>
      <c r="J281" s="16">
        <v>0</v>
      </c>
      <c r="K281" s="16">
        <f t="shared" si="47"/>
        <v>329963</v>
      </c>
    </row>
    <row r="282" spans="1:13">
      <c r="A282" s="72" t="s">
        <v>326</v>
      </c>
      <c r="B282" s="12" t="s">
        <v>328</v>
      </c>
      <c r="C282" s="16">
        <v>2745360</v>
      </c>
      <c r="D282" s="38">
        <v>-221148</v>
      </c>
      <c r="E282" s="16">
        <f t="shared" si="45"/>
        <v>2524212</v>
      </c>
      <c r="F282" s="17">
        <v>2745360</v>
      </c>
      <c r="G282" s="17">
        <v>-472122</v>
      </c>
      <c r="H282" s="17">
        <f t="shared" si="46"/>
        <v>2273238</v>
      </c>
      <c r="I282" s="17">
        <v>2745360</v>
      </c>
      <c r="J282" s="16">
        <v>-447053</v>
      </c>
      <c r="K282" s="16">
        <f t="shared" si="47"/>
        <v>2298307</v>
      </c>
    </row>
    <row r="283" spans="1:13">
      <c r="A283" s="72" t="s">
        <v>322</v>
      </c>
      <c r="B283" s="12" t="s">
        <v>329</v>
      </c>
      <c r="C283" s="16">
        <v>344116</v>
      </c>
      <c r="D283" s="38">
        <v>-156248</v>
      </c>
      <c r="E283" s="16">
        <f t="shared" si="45"/>
        <v>187868</v>
      </c>
      <c r="F283" s="16">
        <v>0</v>
      </c>
      <c r="G283" s="16">
        <v>0</v>
      </c>
      <c r="H283" s="16">
        <f t="shared" si="46"/>
        <v>0</v>
      </c>
      <c r="I283" s="16">
        <v>0</v>
      </c>
      <c r="J283" s="16">
        <v>0</v>
      </c>
      <c r="K283" s="16">
        <f t="shared" si="47"/>
        <v>0</v>
      </c>
    </row>
    <row r="284" spans="1:13">
      <c r="A284" s="72" t="s">
        <v>322</v>
      </c>
      <c r="B284" s="12" t="s">
        <v>330</v>
      </c>
      <c r="C284" s="16">
        <v>11822</v>
      </c>
      <c r="D284" s="38">
        <v>-2081</v>
      </c>
      <c r="E284" s="16">
        <f t="shared" si="45"/>
        <v>9741</v>
      </c>
      <c r="F284" s="17">
        <v>0</v>
      </c>
      <c r="G284" s="17">
        <v>0</v>
      </c>
      <c r="H284" s="17">
        <f t="shared" si="46"/>
        <v>0</v>
      </c>
      <c r="I284" s="17">
        <v>0</v>
      </c>
      <c r="J284" s="16">
        <v>0</v>
      </c>
      <c r="K284" s="16">
        <f t="shared" si="47"/>
        <v>0</v>
      </c>
    </row>
    <row r="285" spans="1:13">
      <c r="A285" s="27" t="s">
        <v>331</v>
      </c>
      <c r="B285" s="19" t="s">
        <v>332</v>
      </c>
      <c r="C285" s="62">
        <v>8629442</v>
      </c>
      <c r="D285" s="135">
        <f t="shared" ref="D285:K285" si="48">SUM(D279:D284)</f>
        <v>-602575</v>
      </c>
      <c r="E285" s="62">
        <f t="shared" si="48"/>
        <v>8026867</v>
      </c>
      <c r="F285" s="64">
        <v>8142096</v>
      </c>
      <c r="G285" s="64">
        <f t="shared" si="48"/>
        <v>-472122</v>
      </c>
      <c r="H285" s="64">
        <f t="shared" si="48"/>
        <v>7669974</v>
      </c>
      <c r="I285" s="64">
        <v>8142096</v>
      </c>
      <c r="J285" s="62">
        <f t="shared" si="48"/>
        <v>-447053</v>
      </c>
      <c r="K285" s="62">
        <f t="shared" si="48"/>
        <v>7695043</v>
      </c>
    </row>
    <row r="286" spans="1:13">
      <c r="A286" s="27"/>
      <c r="B286" s="19" t="s">
        <v>333</v>
      </c>
      <c r="C286" s="62">
        <v>84666147</v>
      </c>
      <c r="D286" s="135">
        <f>D200+D202+D217+D219+D229+D232+D243+D278+D285</f>
        <v>-6832755</v>
      </c>
      <c r="E286" s="62">
        <f>SUM(C286:D286)</f>
        <v>77833392</v>
      </c>
      <c r="F286" s="64">
        <v>76608444</v>
      </c>
      <c r="G286" s="64">
        <f>G200+G202+G217+G219+G229+G232+G243+G278+G285</f>
        <v>8944530</v>
      </c>
      <c r="H286" s="64">
        <f>SUM(F286:G286)</f>
        <v>85552974</v>
      </c>
      <c r="I286" s="64">
        <v>67738422</v>
      </c>
      <c r="J286" s="62">
        <f>J200+J202+J217+J219+J229+J232+J243+J278+J285</f>
        <v>2167071</v>
      </c>
      <c r="K286" s="62">
        <f>SUM(I286:J286)</f>
        <v>69905493</v>
      </c>
    </row>
    <row r="287" spans="1:13">
      <c r="A287" s="75"/>
      <c r="B287" s="12" t="s">
        <v>422</v>
      </c>
      <c r="C287" s="58">
        <v>2594562</v>
      </c>
      <c r="D287" s="70">
        <v>0</v>
      </c>
      <c r="E287" s="58">
        <f>SUM(C287:D287)</f>
        <v>2594562</v>
      </c>
      <c r="F287" s="59">
        <v>2755131</v>
      </c>
      <c r="G287" s="59">
        <v>0</v>
      </c>
      <c r="H287" s="59">
        <f>SUM(F287:G287)</f>
        <v>2755131</v>
      </c>
      <c r="I287" s="59">
        <v>2795582</v>
      </c>
      <c r="J287" s="58">
        <v>0</v>
      </c>
      <c r="K287" s="58">
        <f>SUM(I287:J287)</f>
        <v>2795582</v>
      </c>
    </row>
    <row r="288" spans="1:13">
      <c r="A288" s="75"/>
      <c r="B288" s="12" t="s">
        <v>423</v>
      </c>
      <c r="C288" s="58">
        <v>450284</v>
      </c>
      <c r="D288" s="70">
        <v>0</v>
      </c>
      <c r="E288" s="58">
        <f t="shared" ref="E288" si="49">SUM(C288:D288)</f>
        <v>450284</v>
      </c>
      <c r="F288" s="59">
        <v>450284</v>
      </c>
      <c r="G288" s="59">
        <v>0</v>
      </c>
      <c r="H288" s="59">
        <f t="shared" ref="H288:H289" si="50">SUM(F288:G288)</f>
        <v>450284</v>
      </c>
      <c r="I288" s="59">
        <v>450284</v>
      </c>
      <c r="J288" s="58">
        <v>0</v>
      </c>
      <c r="K288" s="58">
        <f t="shared" ref="K288:K289" si="51">SUM(I288:J288)</f>
        <v>450284</v>
      </c>
    </row>
    <row r="289" spans="1:12">
      <c r="A289" s="75"/>
      <c r="B289" s="12" t="s">
        <v>334</v>
      </c>
      <c r="C289" s="16">
        <v>1672221</v>
      </c>
      <c r="D289" s="38">
        <v>47158</v>
      </c>
      <c r="E289" s="58">
        <f>SUM(C289:D289)</f>
        <v>1719379</v>
      </c>
      <c r="F289" s="16">
        <v>0</v>
      </c>
      <c r="G289" s="16">
        <v>21277</v>
      </c>
      <c r="H289" s="16">
        <f t="shared" si="50"/>
        <v>21277</v>
      </c>
      <c r="I289" s="16">
        <v>0</v>
      </c>
      <c r="J289" s="16">
        <v>156765</v>
      </c>
      <c r="K289" s="58">
        <f t="shared" si="51"/>
        <v>156765</v>
      </c>
    </row>
    <row r="290" spans="1:12">
      <c r="A290" s="131"/>
      <c r="B290" s="12" t="s">
        <v>452</v>
      </c>
      <c r="C290" s="104">
        <v>0</v>
      </c>
      <c r="D290" s="105">
        <v>802710</v>
      </c>
      <c r="E290" s="58">
        <f>SUM(C290:D290)</f>
        <v>802710</v>
      </c>
      <c r="F290" s="16">
        <v>0</v>
      </c>
      <c r="G290" s="16">
        <v>0</v>
      </c>
      <c r="H290" s="16">
        <f t="shared" ref="H290" si="52">SUM(F290:G290)</f>
        <v>0</v>
      </c>
      <c r="I290" s="16">
        <v>0</v>
      </c>
      <c r="J290" s="16">
        <v>0</v>
      </c>
      <c r="K290" s="58">
        <f t="shared" ref="K290" si="53">SUM(I290:J290)</f>
        <v>0</v>
      </c>
    </row>
    <row r="291" spans="1:12">
      <c r="A291" s="27"/>
      <c r="B291" s="19" t="s">
        <v>335</v>
      </c>
      <c r="C291" s="62">
        <v>4717067</v>
      </c>
      <c r="D291" s="64">
        <f>SUM(D287:D290)</f>
        <v>849868</v>
      </c>
      <c r="E291" s="62">
        <f>SUM(E287:E289)</f>
        <v>4764225</v>
      </c>
      <c r="F291" s="64">
        <v>3205415</v>
      </c>
      <c r="G291" s="64">
        <f t="shared" ref="G291:K291" si="54">SUM(G287:G289)</f>
        <v>21277</v>
      </c>
      <c r="H291" s="64">
        <f t="shared" si="54"/>
        <v>3226692</v>
      </c>
      <c r="I291" s="64">
        <v>3245866</v>
      </c>
      <c r="J291" s="62">
        <f t="shared" si="54"/>
        <v>156765</v>
      </c>
      <c r="K291" s="62">
        <f t="shared" si="54"/>
        <v>3402631</v>
      </c>
    </row>
    <row r="292" spans="1:12">
      <c r="A292" s="49"/>
      <c r="B292" s="19" t="s">
        <v>336</v>
      </c>
      <c r="C292" s="62">
        <v>89383214</v>
      </c>
      <c r="D292" s="64">
        <f>D286+D291</f>
        <v>-5982887</v>
      </c>
      <c r="E292" s="62">
        <f>SUM(C292:D292)</f>
        <v>83400327</v>
      </c>
      <c r="F292" s="64">
        <v>79813859</v>
      </c>
      <c r="G292" s="64">
        <f>G286+G291</f>
        <v>8965807</v>
      </c>
      <c r="H292" s="64">
        <f>SUM(F292:G292)</f>
        <v>88779666</v>
      </c>
      <c r="I292" s="64">
        <v>70984288</v>
      </c>
      <c r="J292" s="62">
        <f>J286+J291</f>
        <v>2323836</v>
      </c>
      <c r="K292" s="62">
        <f>SUM(I292:J292)</f>
        <v>73308124</v>
      </c>
    </row>
    <row r="293" spans="1:12">
      <c r="A293" s="5"/>
      <c r="B293" s="5"/>
    </row>
    <row r="294" spans="1:12">
      <c r="A294" s="5"/>
      <c r="B294" s="5"/>
      <c r="C294" s="76">
        <v>0.10999999940395355</v>
      </c>
      <c r="D294" s="100">
        <f t="shared" ref="D294:K294" si="55">D167-D292</f>
        <v>0</v>
      </c>
      <c r="E294" s="76">
        <f t="shared" si="55"/>
        <v>0.10999999940395355</v>
      </c>
      <c r="F294" s="76">
        <f t="shared" si="55"/>
        <v>0</v>
      </c>
      <c r="G294" s="76">
        <f t="shared" si="55"/>
        <v>0</v>
      </c>
      <c r="H294" s="76">
        <f t="shared" si="55"/>
        <v>0</v>
      </c>
      <c r="I294" s="76">
        <f t="shared" si="55"/>
        <v>0</v>
      </c>
      <c r="J294" s="76">
        <f t="shared" si="55"/>
        <v>-0.25</v>
      </c>
      <c r="K294" s="76">
        <f t="shared" si="55"/>
        <v>-0.25</v>
      </c>
      <c r="L294" s="77"/>
    </row>
    <row r="295" spans="1:12" ht="15.45">
      <c r="A295" s="53"/>
      <c r="B295" s="91" t="s">
        <v>468</v>
      </c>
      <c r="C295" s="163" t="s">
        <v>467</v>
      </c>
      <c r="D295" s="101"/>
      <c r="E295" s="78"/>
      <c r="J295" s="26"/>
      <c r="K295" s="26"/>
    </row>
    <row r="297" spans="1:12">
      <c r="A297" s="79"/>
      <c r="B297" s="80"/>
    </row>
    <row r="298" spans="1:12">
      <c r="A298" s="79"/>
      <c r="B298" s="80"/>
    </row>
    <row r="299" spans="1:12">
      <c r="D299"/>
      <c r="E299"/>
    </row>
    <row r="300" spans="1:12">
      <c r="A300" s="81"/>
      <c r="B300" s="81"/>
      <c r="D300"/>
      <c r="E300"/>
    </row>
    <row r="301" spans="1:12">
      <c r="A301" s="81"/>
      <c r="B301" s="81"/>
      <c r="D301"/>
      <c r="E301"/>
    </row>
    <row r="302" spans="1:12">
      <c r="A302" s="81"/>
      <c r="B302" s="81"/>
      <c r="D302"/>
      <c r="E302"/>
    </row>
    <row r="303" spans="1:12">
      <c r="A303" s="81"/>
      <c r="B303" s="81"/>
      <c r="D303"/>
      <c r="E303"/>
    </row>
    <row r="304" spans="1:12">
      <c r="D304"/>
      <c r="E304"/>
    </row>
    <row r="305" spans="1:6">
      <c r="A305" s="87"/>
      <c r="B305" s="87"/>
      <c r="C305" s="87"/>
      <c r="D305" s="87"/>
      <c r="E305" s="88"/>
      <c r="F305" s="88"/>
    </row>
    <row r="306" spans="1:6">
      <c r="A306" s="80"/>
      <c r="B306" s="80"/>
      <c r="C306" s="80"/>
      <c r="D306" s="80"/>
      <c r="E306" s="89"/>
      <c r="F306" s="89"/>
    </row>
    <row r="307" spans="1:6">
      <c r="A307" s="80"/>
      <c r="B307" s="80"/>
      <c r="C307" s="80"/>
      <c r="D307" s="80"/>
      <c r="E307" s="89"/>
      <c r="F307" s="89"/>
    </row>
    <row r="308" spans="1:6">
      <c r="A308" s="80"/>
      <c r="B308" s="80"/>
      <c r="C308" s="80"/>
      <c r="D308" s="80"/>
      <c r="E308" s="89"/>
      <c r="F308" s="89"/>
    </row>
    <row r="309" spans="1:6">
      <c r="A309" s="80"/>
      <c r="B309" s="80"/>
      <c r="C309" s="80"/>
      <c r="D309" s="80"/>
      <c r="E309" s="89"/>
      <c r="F309" s="89"/>
    </row>
    <row r="310" spans="1:6">
      <c r="A310" s="5"/>
      <c r="B310" s="5"/>
      <c r="C310" s="5"/>
      <c r="D310" s="5"/>
      <c r="E310" s="90"/>
      <c r="F310" s="90"/>
    </row>
    <row r="311" spans="1:6">
      <c r="A311" s="53"/>
      <c r="B311" s="53"/>
      <c r="C311" s="53"/>
      <c r="D311" s="53"/>
      <c r="E311" s="83"/>
      <c r="F311" s="83"/>
    </row>
    <row r="312" spans="1:6">
      <c r="A312" s="87"/>
      <c r="B312" s="87"/>
      <c r="C312" s="87"/>
      <c r="D312" s="87"/>
      <c r="E312" s="88"/>
      <c r="F312" s="88"/>
    </row>
    <row r="313" spans="1:6">
      <c r="A313" s="80"/>
      <c r="B313" s="80"/>
      <c r="C313" s="80"/>
      <c r="D313" s="80"/>
      <c r="E313" s="89"/>
      <c r="F313" s="89"/>
    </row>
    <row r="314" spans="1:6">
      <c r="A314" s="80"/>
      <c r="B314" s="80"/>
      <c r="C314" s="80"/>
      <c r="D314" s="80"/>
      <c r="E314" s="89"/>
      <c r="F314" s="89"/>
    </row>
    <row r="315" spans="1:6">
      <c r="A315" s="80"/>
      <c r="B315" s="80"/>
      <c r="C315" s="80"/>
      <c r="D315" s="80"/>
      <c r="E315" s="89"/>
      <c r="F315" s="89"/>
    </row>
    <row r="316" spans="1:6">
      <c r="A316" s="80"/>
      <c r="B316" s="80"/>
      <c r="C316" s="80"/>
      <c r="D316" s="80"/>
      <c r="E316" s="89"/>
      <c r="F316" s="89"/>
    </row>
    <row r="317" spans="1:6">
      <c r="A317" s="80"/>
      <c r="B317" s="80"/>
      <c r="C317" s="80"/>
      <c r="D317" s="80"/>
      <c r="E317" s="89"/>
      <c r="F317" s="89"/>
    </row>
    <row r="318" spans="1:6">
      <c r="A318" s="5"/>
      <c r="B318" s="5"/>
      <c r="C318" s="5"/>
      <c r="D318" s="5"/>
      <c r="E318" s="90"/>
      <c r="F318" s="90"/>
    </row>
    <row r="319" spans="1:6">
      <c r="D319"/>
      <c r="E319"/>
    </row>
    <row r="320" spans="1:6">
      <c r="D320"/>
      <c r="E320"/>
    </row>
    <row r="321" spans="4:5">
      <c r="D321"/>
      <c r="E321"/>
    </row>
    <row r="322" spans="4:5">
      <c r="D322"/>
      <c r="E322"/>
    </row>
  </sheetData>
  <phoneticPr fontId="24" type="noConversion"/>
  <pageMargins left="0.70866141732283472" right="0.70866141732283472" top="0.74803149606299213" bottom="0.74803149606299213" header="0.31496062992125984" footer="0.31496062992125984"/>
  <pageSetup paperSize="9" scale="74" fitToWidth="0" orientation="portrait" r:id="rId1"/>
  <rowBreaks count="2" manualBreakCount="2">
    <brk id="172" max="16383" man="1"/>
    <brk id="280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E079F-6670-4579-9D66-BFAFCC3CD737}">
  <dimension ref="A1:F57"/>
  <sheetViews>
    <sheetView tabSelected="1" topLeftCell="A51" workbookViewId="0">
      <selection activeCell="A59" sqref="A59"/>
    </sheetView>
  </sheetViews>
  <sheetFormatPr defaultColWidth="8.84375" defaultRowHeight="14.6"/>
  <cols>
    <col min="1" max="1" width="57.15234375" bestFit="1" customWidth="1"/>
    <col min="2" max="2" width="10.3828125" bestFit="1" customWidth="1"/>
    <col min="3" max="3" width="12.15234375" bestFit="1" customWidth="1"/>
    <col min="4" max="4" width="12" customWidth="1"/>
    <col min="5" max="5" width="11.69140625" bestFit="1" customWidth="1"/>
    <col min="6" max="6" width="11.3046875" bestFit="1" customWidth="1"/>
  </cols>
  <sheetData>
    <row r="1" spans="1:5" ht="15.45">
      <c r="A1" s="162" t="s">
        <v>469</v>
      </c>
      <c r="D1" s="91"/>
      <c r="E1" s="92"/>
    </row>
    <row r="2" spans="1:5" ht="15.45">
      <c r="A2" s="163" t="s">
        <v>1</v>
      </c>
      <c r="B2" s="141"/>
      <c r="C2" s="141"/>
      <c r="D2" s="91"/>
      <c r="E2" s="93"/>
    </row>
    <row r="3" spans="1:5" ht="15.45">
      <c r="A3" s="163" t="s">
        <v>466</v>
      </c>
      <c r="B3" s="141"/>
      <c r="C3" s="141"/>
      <c r="D3" s="91"/>
      <c r="E3" s="94"/>
    </row>
    <row r="4" spans="1:5" ht="15.45">
      <c r="A4" s="164"/>
      <c r="B4" s="141"/>
      <c r="C4" s="141"/>
      <c r="D4" s="91"/>
      <c r="E4" s="94"/>
    </row>
    <row r="5" spans="1:5" ht="15.45">
      <c r="A5" s="165" t="s">
        <v>415</v>
      </c>
      <c r="B5" s="141"/>
      <c r="C5" s="141"/>
      <c r="D5" s="91"/>
      <c r="E5" s="94"/>
    </row>
    <row r="6" spans="1:5" ht="15.45">
      <c r="A6" s="83" t="s">
        <v>1</v>
      </c>
      <c r="B6" s="141"/>
      <c r="C6" s="141"/>
      <c r="D6" s="91"/>
      <c r="E6" s="94"/>
    </row>
    <row r="7" spans="1:5" ht="15.45">
      <c r="A7" s="83" t="s">
        <v>465</v>
      </c>
      <c r="B7" s="141"/>
      <c r="C7" s="141"/>
      <c r="D7" s="91"/>
      <c r="E7" s="94"/>
    </row>
    <row r="8" spans="1:5">
      <c r="A8" s="141"/>
      <c r="B8" s="141"/>
      <c r="C8" s="141"/>
      <c r="D8" s="141"/>
      <c r="E8" s="141"/>
    </row>
    <row r="9" spans="1:5" ht="30">
      <c r="A9" s="95" t="s">
        <v>416</v>
      </c>
    </row>
    <row r="10" spans="1:5" ht="21.45">
      <c r="A10" s="157" t="s">
        <v>414</v>
      </c>
      <c r="B10" s="157" t="s">
        <v>413</v>
      </c>
      <c r="C10" s="142" t="s">
        <v>412</v>
      </c>
      <c r="D10" s="142" t="s">
        <v>411</v>
      </c>
      <c r="E10" s="142" t="s">
        <v>410</v>
      </c>
    </row>
    <row r="11" spans="1:5">
      <c r="A11" s="158"/>
      <c r="B11" s="158"/>
      <c r="C11" s="140" t="s">
        <v>409</v>
      </c>
      <c r="D11" s="140" t="s">
        <v>409</v>
      </c>
      <c r="E11" s="140" t="s">
        <v>409</v>
      </c>
    </row>
    <row r="13" spans="1:5">
      <c r="A13" s="138" t="s">
        <v>417</v>
      </c>
      <c r="B13" s="138"/>
      <c r="C13" s="149">
        <f>C14+C19</f>
        <v>89383214</v>
      </c>
      <c r="D13" s="149">
        <f t="shared" ref="D13:E13" si="0">D14+D19</f>
        <v>-5984162</v>
      </c>
      <c r="E13" s="149">
        <f t="shared" si="0"/>
        <v>83399052</v>
      </c>
    </row>
    <row r="14" spans="1:5">
      <c r="A14" s="138" t="s">
        <v>418</v>
      </c>
      <c r="B14" s="138"/>
      <c r="C14" s="150">
        <f>SUM(C15:C17)</f>
        <v>4717067</v>
      </c>
      <c r="D14" s="150">
        <f t="shared" ref="D14:E14" si="1">SUM(D15:D17)</f>
        <v>849868</v>
      </c>
      <c r="E14" s="150">
        <f t="shared" si="1"/>
        <v>5566935</v>
      </c>
    </row>
    <row r="15" spans="1:5">
      <c r="A15" s="137" t="s">
        <v>419</v>
      </c>
      <c r="B15" s="138"/>
      <c r="C15" s="152">
        <v>3044846</v>
      </c>
      <c r="D15" s="152">
        <v>0</v>
      </c>
      <c r="E15" s="152">
        <f>SUM(C15:D15)</f>
        <v>3044846</v>
      </c>
    </row>
    <row r="16" spans="1:5">
      <c r="A16" s="137" t="s">
        <v>420</v>
      </c>
      <c r="B16" s="138"/>
      <c r="C16" s="152">
        <v>0</v>
      </c>
      <c r="D16" s="152">
        <v>0</v>
      </c>
      <c r="E16" s="152">
        <v>0</v>
      </c>
    </row>
    <row r="17" spans="1:6">
      <c r="A17" s="137" t="s">
        <v>421</v>
      </c>
      <c r="B17" s="138"/>
      <c r="C17" s="152">
        <v>1672221</v>
      </c>
      <c r="D17" s="152">
        <v>849868</v>
      </c>
      <c r="E17" s="152">
        <f>SUM(C17:D17)</f>
        <v>2522089</v>
      </c>
    </row>
    <row r="18" spans="1:6">
      <c r="A18" s="139" t="s">
        <v>462</v>
      </c>
      <c r="B18" s="139" t="s">
        <v>461</v>
      </c>
      <c r="C18" s="139" t="s">
        <v>460</v>
      </c>
      <c r="D18" s="139" t="s">
        <v>459</v>
      </c>
      <c r="E18" s="139" t="s">
        <v>458</v>
      </c>
    </row>
    <row r="19" spans="1:6" ht="20.149999999999999" customHeight="1">
      <c r="A19" s="147" t="s">
        <v>408</v>
      </c>
      <c r="B19" s="148"/>
      <c r="C19" s="151">
        <f>+SUM(C20:C28)</f>
        <v>84666147</v>
      </c>
      <c r="D19" s="151">
        <f t="shared" ref="D19:E19" si="2">+SUM(D20:D28)</f>
        <v>-6834030</v>
      </c>
      <c r="E19" s="151">
        <f t="shared" si="2"/>
        <v>77832117</v>
      </c>
    </row>
    <row r="20" spans="1:6">
      <c r="A20" s="145" t="s">
        <v>407</v>
      </c>
      <c r="B20" s="145" t="s">
        <v>222</v>
      </c>
      <c r="C20" s="146">
        <v>13509931</v>
      </c>
      <c r="D20" s="146">
        <v>57287</v>
      </c>
      <c r="E20" s="146">
        <v>13567218</v>
      </c>
    </row>
    <row r="21" spans="1:6">
      <c r="A21" s="145" t="s">
        <v>406</v>
      </c>
      <c r="B21" s="145" t="s">
        <v>226</v>
      </c>
      <c r="C21" s="146">
        <v>1671408</v>
      </c>
      <c r="D21" s="146">
        <v>-105172</v>
      </c>
      <c r="E21" s="146">
        <v>1566236</v>
      </c>
    </row>
    <row r="22" spans="1:6">
      <c r="A22" s="145" t="s">
        <v>405</v>
      </c>
      <c r="B22" s="145" t="s">
        <v>238</v>
      </c>
      <c r="C22" s="146">
        <v>7642138</v>
      </c>
      <c r="D22" s="146">
        <v>-1302235</v>
      </c>
      <c r="E22" s="146">
        <v>6339903</v>
      </c>
    </row>
    <row r="23" spans="1:6">
      <c r="A23" s="145" t="s">
        <v>404</v>
      </c>
      <c r="B23" s="145" t="s">
        <v>242</v>
      </c>
      <c r="C23" s="146">
        <v>184019</v>
      </c>
      <c r="D23" s="146">
        <v>0</v>
      </c>
      <c r="E23" s="146">
        <v>184019</v>
      </c>
    </row>
    <row r="24" spans="1:6">
      <c r="A24" s="145" t="s">
        <v>403</v>
      </c>
      <c r="B24" s="145" t="s">
        <v>255</v>
      </c>
      <c r="C24" s="146">
        <v>7244335</v>
      </c>
      <c r="D24" s="146">
        <v>133597</v>
      </c>
      <c r="E24" s="146">
        <f>SUM(C24:D24)</f>
        <v>7377932</v>
      </c>
    </row>
    <row r="25" spans="1:6">
      <c r="A25" s="145" t="s">
        <v>402</v>
      </c>
      <c r="B25" s="145" t="s">
        <v>261</v>
      </c>
      <c r="C25" s="146">
        <v>707683</v>
      </c>
      <c r="D25" s="146">
        <v>-107522</v>
      </c>
      <c r="E25" s="146">
        <v>600161</v>
      </c>
    </row>
    <row r="26" spans="1:6">
      <c r="A26" s="145" t="s">
        <v>401</v>
      </c>
      <c r="B26" s="145" t="s">
        <v>278</v>
      </c>
      <c r="C26" s="146">
        <v>4153738</v>
      </c>
      <c r="D26" s="146">
        <v>-132882</v>
      </c>
      <c r="E26" s="146">
        <v>4020856</v>
      </c>
    </row>
    <row r="27" spans="1:6">
      <c r="A27" s="145" t="s">
        <v>337</v>
      </c>
      <c r="B27" s="145" t="s">
        <v>320</v>
      </c>
      <c r="C27" s="146">
        <v>40923453</v>
      </c>
      <c r="D27" s="146">
        <v>-4774528</v>
      </c>
      <c r="E27" s="146">
        <v>36148925</v>
      </c>
    </row>
    <row r="28" spans="1:6">
      <c r="A28" s="145" t="s">
        <v>338</v>
      </c>
      <c r="B28" s="145" t="s">
        <v>331</v>
      </c>
      <c r="C28" s="146">
        <v>8629442</v>
      </c>
      <c r="D28" s="146">
        <v>-602575</v>
      </c>
      <c r="E28" s="146">
        <v>8026867</v>
      </c>
    </row>
    <row r="29" spans="1:6" ht="20.149999999999999" customHeight="1">
      <c r="A29" s="159" t="s">
        <v>400</v>
      </c>
      <c r="B29" s="160"/>
      <c r="C29" s="160"/>
      <c r="D29" s="160"/>
      <c r="E29" s="161"/>
    </row>
    <row r="30" spans="1:6">
      <c r="A30" s="143" t="s">
        <v>399</v>
      </c>
      <c r="B30" s="143" t="s">
        <v>398</v>
      </c>
      <c r="C30" s="144">
        <v>35094880</v>
      </c>
      <c r="D30" s="144">
        <v>386697</v>
      </c>
      <c r="E30" s="144">
        <v>35481577</v>
      </c>
      <c r="F30" s="96"/>
    </row>
    <row r="31" spans="1:6">
      <c r="A31" s="145" t="s">
        <v>397</v>
      </c>
      <c r="B31" s="145" t="s">
        <v>396</v>
      </c>
      <c r="C31" s="146">
        <v>26552525</v>
      </c>
      <c r="D31" s="146">
        <v>261670</v>
      </c>
      <c r="E31" s="146">
        <v>26814195</v>
      </c>
    </row>
    <row r="32" spans="1:6">
      <c r="A32" s="145" t="s">
        <v>395</v>
      </c>
      <c r="B32" s="145" t="s">
        <v>394</v>
      </c>
      <c r="C32" s="146">
        <v>8542355</v>
      </c>
      <c r="D32" s="146">
        <v>125027</v>
      </c>
      <c r="E32" s="146">
        <v>8667382</v>
      </c>
    </row>
    <row r="33" spans="1:5">
      <c r="A33" s="143" t="s">
        <v>393</v>
      </c>
      <c r="B33" s="143" t="s">
        <v>392</v>
      </c>
      <c r="C33" s="144">
        <v>16433887</v>
      </c>
      <c r="D33" s="144">
        <v>-348780</v>
      </c>
      <c r="E33" s="144">
        <v>16085107</v>
      </c>
    </row>
    <row r="34" spans="1:5">
      <c r="A34" s="145" t="s">
        <v>391</v>
      </c>
      <c r="B34" s="145" t="s">
        <v>390</v>
      </c>
      <c r="C34" s="146">
        <v>190389</v>
      </c>
      <c r="D34" s="146">
        <v>-2044</v>
      </c>
      <c r="E34" s="146">
        <v>188345</v>
      </c>
    </row>
    <row r="35" spans="1:5">
      <c r="A35" s="145" t="s">
        <v>389</v>
      </c>
      <c r="B35" s="145" t="s">
        <v>388</v>
      </c>
      <c r="C35" s="146">
        <v>12274260</v>
      </c>
      <c r="D35" s="146">
        <v>-374229</v>
      </c>
      <c r="E35" s="146">
        <v>11900031</v>
      </c>
    </row>
    <row r="36" spans="1:5" ht="22.3">
      <c r="A36" s="145" t="s">
        <v>387</v>
      </c>
      <c r="B36" s="145" t="s">
        <v>386</v>
      </c>
      <c r="C36" s="146">
        <v>3794665</v>
      </c>
      <c r="D36" s="146">
        <v>7349</v>
      </c>
      <c r="E36" s="146">
        <v>3802014</v>
      </c>
    </row>
    <row r="37" spans="1:5">
      <c r="A37" s="145" t="s">
        <v>385</v>
      </c>
      <c r="B37" s="145" t="s">
        <v>384</v>
      </c>
      <c r="C37" s="146">
        <v>11517</v>
      </c>
      <c r="D37" s="146">
        <v>507</v>
      </c>
      <c r="E37" s="146">
        <v>12024</v>
      </c>
    </row>
    <row r="38" spans="1:5">
      <c r="A38" s="145" t="s">
        <v>383</v>
      </c>
      <c r="B38" s="145" t="s">
        <v>382</v>
      </c>
      <c r="C38" s="146">
        <v>163056</v>
      </c>
      <c r="D38" s="146">
        <v>19637</v>
      </c>
      <c r="E38" s="146">
        <v>182693</v>
      </c>
    </row>
    <row r="39" spans="1:5">
      <c r="A39" s="143" t="s">
        <v>381</v>
      </c>
      <c r="B39" s="143" t="s">
        <v>380</v>
      </c>
      <c r="C39" s="144">
        <v>1370335</v>
      </c>
      <c r="D39" s="144">
        <v>-32851</v>
      </c>
      <c r="E39" s="144">
        <v>1337484</v>
      </c>
    </row>
    <row r="40" spans="1:5">
      <c r="A40" s="145" t="s">
        <v>379</v>
      </c>
      <c r="B40" s="145" t="s">
        <v>378</v>
      </c>
      <c r="C40" s="146">
        <v>1370335</v>
      </c>
      <c r="D40" s="146">
        <v>-32851</v>
      </c>
      <c r="E40" s="146">
        <v>1337484</v>
      </c>
    </row>
    <row r="41" spans="1:5">
      <c r="A41" s="143" t="s">
        <v>377</v>
      </c>
      <c r="B41" s="143" t="s">
        <v>376</v>
      </c>
      <c r="C41" s="144">
        <v>1587500</v>
      </c>
      <c r="D41" s="144">
        <v>0</v>
      </c>
      <c r="E41" s="144">
        <v>1587500</v>
      </c>
    </row>
    <row r="42" spans="1:5">
      <c r="A42" s="145" t="s">
        <v>375</v>
      </c>
      <c r="B42" s="145" t="s">
        <v>374</v>
      </c>
      <c r="C42" s="146">
        <v>130000</v>
      </c>
      <c r="D42" s="146">
        <v>0</v>
      </c>
      <c r="E42" s="146">
        <v>130000</v>
      </c>
    </row>
    <row r="43" spans="1:5">
      <c r="A43" s="145" t="s">
        <v>373</v>
      </c>
      <c r="B43" s="145" t="s">
        <v>372</v>
      </c>
      <c r="C43" s="146">
        <v>1457500</v>
      </c>
      <c r="D43" s="146">
        <v>0</v>
      </c>
      <c r="E43" s="146">
        <v>1457500</v>
      </c>
    </row>
    <row r="44" spans="1:5">
      <c r="A44" s="143" t="s">
        <v>371</v>
      </c>
      <c r="B44" s="143" t="s">
        <v>370</v>
      </c>
      <c r="C44" s="144">
        <v>18910917</v>
      </c>
      <c r="D44" s="144">
        <v>-6910068</v>
      </c>
      <c r="E44" s="144">
        <v>12000849</v>
      </c>
    </row>
    <row r="45" spans="1:5">
      <c r="A45" s="145" t="s">
        <v>369</v>
      </c>
      <c r="B45" s="145" t="s">
        <v>368</v>
      </c>
      <c r="C45" s="146">
        <v>44190</v>
      </c>
      <c r="D45" s="146">
        <v>-6479</v>
      </c>
      <c r="E45" s="146">
        <v>37711</v>
      </c>
    </row>
    <row r="46" spans="1:5">
      <c r="A46" s="145" t="s">
        <v>367</v>
      </c>
      <c r="B46" s="145" t="s">
        <v>366</v>
      </c>
      <c r="C46" s="146">
        <v>18866727</v>
      </c>
      <c r="D46" s="146">
        <v>-6903589</v>
      </c>
      <c r="E46" s="146">
        <v>11963138</v>
      </c>
    </row>
    <row r="47" spans="1:5">
      <c r="A47" s="143" t="s">
        <v>365</v>
      </c>
      <c r="B47" s="143" t="s">
        <v>364</v>
      </c>
      <c r="C47" s="144">
        <v>3490229</v>
      </c>
      <c r="D47" s="144">
        <v>-24028</v>
      </c>
      <c r="E47" s="144">
        <v>3466201</v>
      </c>
    </row>
    <row r="48" spans="1:5">
      <c r="A48" s="145" t="s">
        <v>363</v>
      </c>
      <c r="B48" s="145" t="s">
        <v>362</v>
      </c>
      <c r="C48" s="146">
        <v>2527921</v>
      </c>
      <c r="D48" s="146">
        <v>96581</v>
      </c>
      <c r="E48" s="146">
        <v>2624502</v>
      </c>
    </row>
    <row r="49" spans="1:5">
      <c r="A49" s="145" t="s">
        <v>361</v>
      </c>
      <c r="B49" s="145" t="s">
        <v>360</v>
      </c>
      <c r="C49" s="146">
        <v>73976</v>
      </c>
      <c r="D49" s="146">
        <v>-25400</v>
      </c>
      <c r="E49" s="146">
        <v>48576</v>
      </c>
    </row>
    <row r="50" spans="1:5">
      <c r="A50" s="145" t="s">
        <v>359</v>
      </c>
      <c r="B50" s="145" t="s">
        <v>358</v>
      </c>
      <c r="C50" s="146">
        <v>886832</v>
      </c>
      <c r="D50" s="146">
        <v>-97215</v>
      </c>
      <c r="E50" s="146">
        <v>789617</v>
      </c>
    </row>
    <row r="51" spans="1:5" ht="22.3">
      <c r="A51" s="145" t="s">
        <v>357</v>
      </c>
      <c r="B51" s="145" t="s">
        <v>356</v>
      </c>
      <c r="C51" s="146">
        <v>1500</v>
      </c>
      <c r="D51" s="146">
        <v>2006</v>
      </c>
      <c r="E51" s="146">
        <v>3506</v>
      </c>
    </row>
    <row r="52" spans="1:5" ht="24">
      <c r="A52" s="143" t="s">
        <v>355</v>
      </c>
      <c r="B52" s="143" t="s">
        <v>354</v>
      </c>
      <c r="C52" s="144">
        <f>SUM(C53:C54)</f>
        <v>7778399</v>
      </c>
      <c r="D52" s="144">
        <v>95000</v>
      </c>
      <c r="E52" s="144">
        <f>SUM(C52:D52)</f>
        <v>7873399</v>
      </c>
    </row>
    <row r="53" spans="1:5">
      <c r="A53" s="145" t="s">
        <v>353</v>
      </c>
      <c r="B53" s="145" t="s">
        <v>352</v>
      </c>
      <c r="C53" s="146">
        <v>7749439</v>
      </c>
      <c r="D53" s="146">
        <v>95000</v>
      </c>
      <c r="E53" s="146">
        <f>SUM(C53:D53)</f>
        <v>7844439</v>
      </c>
    </row>
    <row r="54" spans="1:5">
      <c r="A54" s="145" t="s">
        <v>351</v>
      </c>
      <c r="B54" s="145" t="s">
        <v>350</v>
      </c>
      <c r="C54" s="146">
        <v>28960</v>
      </c>
      <c r="D54" s="146">
        <v>0</v>
      </c>
      <c r="E54" s="146">
        <v>28960</v>
      </c>
    </row>
    <row r="57" spans="1:5" ht="15.45">
      <c r="A57" s="91" t="s">
        <v>468</v>
      </c>
      <c r="B57" s="163" t="s">
        <v>467</v>
      </c>
    </row>
  </sheetData>
  <mergeCells count="3">
    <mergeCell ref="A10:A11"/>
    <mergeCell ref="B10:B11"/>
    <mergeCell ref="A29:E29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ienemumi-izdevumi </vt:lpstr>
      <vt:lpstr>Kopsavilk pēc funkc.kat.un EKK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Anda Pūriņa</dc:creator>
  <cp:lastModifiedBy>Vija Milbrete</cp:lastModifiedBy>
  <dcterms:created xsi:type="dcterms:W3CDTF">2024-05-21T10:05:59Z</dcterms:created>
  <dcterms:modified xsi:type="dcterms:W3CDTF">2024-11-21T17:27:03Z</dcterms:modified>
</cp:coreProperties>
</file>