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4_14.02.2024\lemumi\"/>
    </mc:Choice>
  </mc:AlternateContent>
  <xr:revisionPtr revIDLastSave="0" documentId="8_{C47ED48E-65EC-4691-86B4-BA12233BEBE9}" xr6:coauthVersionLast="47" xr6:coauthVersionMax="47" xr10:uidLastSave="{00000000-0000-0000-0000-000000000000}"/>
  <bookViews>
    <workbookView xWindow="-103" yWindow="-103" windowWidth="16663" windowHeight="8863" activeTab="2" xr2:uid="{5BD052E6-1564-4C43-A883-18F344C95B3B}"/>
  </bookViews>
  <sheets>
    <sheet name="ienemumi-izdevumi " sheetId="6" r:id="rId1"/>
    <sheet name="Kopsavilk pēc funkc.kat.un EKK" sheetId="7" r:id="rId2"/>
    <sheet name="Kopsavilkums ziedojumi" sheetId="8" r:id="rId3"/>
  </sheets>
  <definedNames>
    <definedName name="__xlnm.Print_Area_1">#REF!</definedName>
    <definedName name="__xlnm.Print_Titles_1">#REF!</definedName>
    <definedName name="_xlnm._FilterDatabase" localSheetId="0" hidden="1">'ienemumi-izdevumi '!$A$54:$K$168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7" l="1"/>
  <c r="C17" i="7"/>
  <c r="C11" i="7" s="1"/>
  <c r="G165" i="6" l="1"/>
  <c r="F165" i="6"/>
  <c r="E165" i="6"/>
  <c r="D165" i="6"/>
  <c r="E52" i="6" l="1"/>
  <c r="D211" i="6" l="1"/>
  <c r="D52" i="6"/>
  <c r="E211" i="6" l="1"/>
  <c r="E224" i="6" l="1"/>
  <c r="D323" i="6" l="1"/>
  <c r="G331" i="6"/>
  <c r="F331" i="6"/>
  <c r="E331" i="6"/>
  <c r="D331" i="6"/>
  <c r="G323" i="6"/>
  <c r="F323" i="6"/>
  <c r="E323" i="6"/>
  <c r="G303" i="6" l="1"/>
  <c r="F303" i="6"/>
  <c r="E303" i="6"/>
  <c r="D303" i="6"/>
  <c r="G296" i="6"/>
  <c r="F296" i="6"/>
  <c r="E296" i="6"/>
  <c r="D296" i="6"/>
  <c r="G286" i="6"/>
  <c r="F286" i="6"/>
  <c r="E286" i="6"/>
  <c r="D286" i="6"/>
  <c r="G242" i="6"/>
  <c r="F242" i="6"/>
  <c r="E242" i="6"/>
  <c r="D242" i="6"/>
  <c r="G228" i="6"/>
  <c r="F228" i="6"/>
  <c r="E228" i="6"/>
  <c r="D228" i="6"/>
  <c r="G224" i="6"/>
  <c r="F224" i="6"/>
  <c r="D224" i="6"/>
  <c r="G213" i="6"/>
  <c r="F213" i="6"/>
  <c r="E213" i="6"/>
  <c r="D213" i="6"/>
  <c r="G211" i="6"/>
  <c r="F211" i="6"/>
  <c r="G199" i="6"/>
  <c r="F199" i="6"/>
  <c r="E199" i="6"/>
  <c r="D199" i="6"/>
  <c r="G197" i="6"/>
  <c r="F197" i="6"/>
  <c r="D197" i="6"/>
  <c r="E197" i="6"/>
  <c r="G139" i="6"/>
  <c r="F139" i="6"/>
  <c r="D139" i="6"/>
  <c r="E139" i="6"/>
  <c r="G120" i="6"/>
  <c r="F120" i="6"/>
  <c r="E120" i="6"/>
  <c r="D120" i="6"/>
  <c r="G116" i="6"/>
  <c r="F116" i="6"/>
  <c r="E116" i="6"/>
  <c r="D116" i="6"/>
  <c r="G113" i="6"/>
  <c r="F113" i="6"/>
  <c r="E113" i="6"/>
  <c r="D113" i="6"/>
  <c r="G83" i="6"/>
  <c r="F83" i="6"/>
  <c r="E83" i="6"/>
  <c r="D83" i="6"/>
  <c r="G54" i="6"/>
  <c r="F54" i="6"/>
  <c r="E54" i="6"/>
  <c r="D54" i="6"/>
  <c r="G52" i="6"/>
  <c r="F52" i="6"/>
  <c r="G46" i="6"/>
  <c r="F46" i="6"/>
  <c r="E46" i="6"/>
  <c r="D46" i="6"/>
  <c r="G42" i="6"/>
  <c r="F42" i="6"/>
  <c r="E42" i="6"/>
  <c r="D42" i="6"/>
  <c r="G39" i="6"/>
  <c r="F39" i="6"/>
  <c r="E39" i="6"/>
  <c r="D39" i="6"/>
  <c r="G31" i="6"/>
  <c r="F31" i="6"/>
  <c r="E31" i="6"/>
  <c r="D31" i="6"/>
  <c r="G25" i="6"/>
  <c r="F25" i="6"/>
  <c r="E25" i="6"/>
  <c r="D25" i="6"/>
  <c r="G22" i="6"/>
  <c r="F22" i="6"/>
  <c r="E22" i="6"/>
  <c r="D22" i="6"/>
  <c r="G20" i="6"/>
  <c r="F20" i="6"/>
  <c r="E20" i="6"/>
  <c r="D20" i="6"/>
  <c r="G18" i="6"/>
  <c r="F18" i="6"/>
  <c r="E18" i="6"/>
  <c r="D18" i="6"/>
  <c r="G15" i="6"/>
  <c r="F15" i="6"/>
  <c r="E15" i="6"/>
  <c r="D15" i="6"/>
  <c r="G12" i="6"/>
  <c r="F12" i="6"/>
  <c r="E12" i="6"/>
  <c r="D12" i="6"/>
  <c r="G9" i="6"/>
  <c r="F9" i="6"/>
  <c r="E9" i="6"/>
  <c r="D9" i="6"/>
  <c r="E140" i="6" l="1"/>
  <c r="E168" i="6" s="1"/>
  <c r="F140" i="6"/>
  <c r="F168" i="6" s="1"/>
  <c r="F297" i="6"/>
  <c r="G297" i="6"/>
  <c r="E304" i="6"/>
  <c r="E297" i="6"/>
  <c r="F304" i="6"/>
  <c r="G304" i="6"/>
  <c r="D140" i="6"/>
  <c r="D168" i="6" s="1"/>
  <c r="D297" i="6"/>
  <c r="G140" i="6"/>
  <c r="G168" i="6" s="1"/>
  <c r="D304" i="6"/>
  <c r="G306" i="6" l="1"/>
  <c r="F306" i="6"/>
  <c r="E306" i="6"/>
</calcChain>
</file>

<file path=xl/sharedStrings.xml><?xml version="1.0" encoding="utf-8"?>
<sst xmlns="http://schemas.openxmlformats.org/spreadsheetml/2006/main" count="712" uniqueCount="495">
  <si>
    <t>PAMATBUDŽETS - IEŅĒMUMI</t>
  </si>
  <si>
    <t>Kods</t>
  </si>
  <si>
    <t>Nosaukums</t>
  </si>
  <si>
    <t>2024.plāns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</si>
  <si>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</si>
  <si>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</si>
  <si>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</si>
  <si>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</si>
  <si>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</si>
  <si>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</si>
  <si>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</si>
  <si>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</si>
  <si>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</si>
  <si>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</si>
  <si>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</si>
  <si>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</si>
  <si>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</si>
  <si>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</si>
  <si>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</si>
  <si>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</si>
  <si>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</si>
  <si>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</si>
  <si>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</si>
  <si>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</si>
  <si>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</si>
  <si>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</si>
  <si>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</si>
  <si>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</si>
  <si>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</si>
  <si>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</si>
  <si>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</si>
  <si>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</si>
  <si>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</si>
  <si>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</si>
  <si>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</si>
  <si>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</si>
  <si>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</si>
  <si>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</si>
  <si>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</si>
  <si>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</si>
  <si>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</si>
  <si>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</si>
  <si>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</si>
  <si>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</si>
  <si>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</si>
  <si>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</si>
  <si>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</si>
  <si>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</si>
  <si>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</si>
  <si>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</si>
  <si>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</si>
  <si>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</si>
  <si>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</si>
  <si>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</si>
  <si>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</si>
  <si>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</si>
  <si>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</si>
  <si>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</si>
  <si>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</si>
  <si>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</si>
  <si>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</si>
  <si>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</si>
  <si>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</si>
  <si>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</si>
  <si>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</si>
  <si>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</si>
  <si>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</si>
  <si>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</si>
  <si>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</si>
  <si>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</si>
  <si>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</si>
  <si>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</si>
  <si>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</si>
  <si>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</si>
  <si>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13.1.0.0.</t>
  </si>
  <si>
    <t>Ieņēmumi no ēku un būvju īpašuma pārdošanas</t>
  </si>
  <si>
    <t>13.2.1.0.</t>
  </si>
  <si>
    <t>Ieņēmumi no zemes īpašuma pārdošanas</t>
  </si>
  <si>
    <t>13.2.2.0</t>
  </si>
  <si>
    <t>Ieņēmumi no meža īpašuma pārdošanas</t>
  </si>
  <si>
    <t>13.4.0.0.</t>
  </si>
  <si>
    <t>Ieņēmumi no pašvaldības kustāmā īpašuma un mantas realizācijas</t>
  </si>
  <si>
    <t>13.5.0.0</t>
  </si>
  <si>
    <t>Ieņēmumi no pašvaldības īpašuma iznomāšanas</t>
  </si>
  <si>
    <t>13.0.0.0.</t>
  </si>
  <si>
    <t>17.2.0.0.</t>
  </si>
  <si>
    <t>Līdzfinansējums Deinstitucionalizācijai</t>
  </si>
  <si>
    <t>17.0.0.0.</t>
  </si>
  <si>
    <t>18.6.2.0.</t>
  </si>
  <si>
    <t>Pašvald.budžetā saņemtā valsts budžeta dotācija (brīvpusdienas)</t>
  </si>
  <si>
    <t>18.6.2.0</t>
  </si>
  <si>
    <t>Mērķdotācija maznodrošinātiem iedz.un asistentiem(soc.dienests Ķekava)</t>
  </si>
  <si>
    <t>Nacionālā veselības dienesta finansējums - Ambulance</t>
  </si>
  <si>
    <t>Programma "Latvijas skolas soma"</t>
  </si>
  <si>
    <t>Valsts mērķdotācija atbalsts bērnu un jauniešu nometņu organizēšanai</t>
  </si>
  <si>
    <t>Valsts  līdzfinasējums Proj.URBACT</t>
  </si>
  <si>
    <t>Dotācija autoceļiem</t>
  </si>
  <si>
    <t>Līdzfinansējums Klientu apkalpošanas centram</t>
  </si>
  <si>
    <t>Valsts finansējums Vēlēšanu komisijas darbam</t>
  </si>
  <si>
    <t>Valsts fiansējums Covid-19 krīzes pabalstiem (Soc.dienests)</t>
  </si>
  <si>
    <t>Labklājības ministrijas mērķdotācija  krīzes pabalstam (Baldone)</t>
  </si>
  <si>
    <t>LEADER projekts Tūrisma informācijas moderināzija Ķekavas novadā</t>
  </si>
  <si>
    <t>IZM mērķdotācija asistenta pakalp.nodrošināšanai pers.ar invaliditāti</t>
  </si>
  <si>
    <t>JIC projekts "Idejas ceļ gaisā!"</t>
  </si>
  <si>
    <t>Mērķdotācija dažādiem projektiem</t>
  </si>
  <si>
    <t>Mērķdotācija ATR admin.izdevumu līdzfinansēšanai</t>
  </si>
  <si>
    <t>18.6.3.0.</t>
  </si>
  <si>
    <t>ES finansējums Soc.dienesta projektiem</t>
  </si>
  <si>
    <t>ES finansējums Uzvaras prosp. un Jaunatnes ielas pārbūvei Baložos</t>
  </si>
  <si>
    <t>Transferti Baložu vidusskolas mācību vides uzlabošanai</t>
  </si>
  <si>
    <t xml:space="preserve"> ES līdzfinasējums Proj.URBACT</t>
  </si>
  <si>
    <t>ES līdzfinansējums projektam Pārrobežu sadarbība kapacitātes stiprināšanai</t>
  </si>
  <si>
    <t xml:space="preserve">ES līdzfinansējums Veselības veicināšanai un profilaksei Ķekavas novadā </t>
  </si>
  <si>
    <t>ES līdzfinansējums izglītojamo individuālo kompetenču attīstībai</t>
  </si>
  <si>
    <t>Projekts "Karjeras atbalsts vispār. un profes. izglīt. iestādēs</t>
  </si>
  <si>
    <t>Projekts "PuMPuRS"</t>
  </si>
  <si>
    <t>Transferti pašvaldībām (pārējie projekti)</t>
  </si>
  <si>
    <t>18.6.4.0.</t>
  </si>
  <si>
    <t>Dotācija no PFIF</t>
  </si>
  <si>
    <t>Speciālā dotācija no valsts budžeta saskaņā ar MK noteikumiem Nr.799</t>
  </si>
  <si>
    <t>19.2.0.0.</t>
  </si>
  <si>
    <t>Ieņēmumi izglītības funkciju nodrošināšanai</t>
  </si>
  <si>
    <t>Saņemtie transferti no citām pašvaldībām</t>
  </si>
  <si>
    <t>Reģionālās policijas ieņēmumi</t>
  </si>
  <si>
    <t>19.0.0.0.</t>
  </si>
  <si>
    <t>21.1.9.4</t>
  </si>
  <si>
    <t>Ieņēmumi no vadošā partnera grupas īstenotajiem ES projektiem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</si>
  <si>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</si>
  <si>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</si>
  <si>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</si>
  <si>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</si>
  <si>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</si>
  <si>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</si>
  <si>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</si>
  <si>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</si>
  <si>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</si>
  <si>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</si>
  <si>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</si>
  <si>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</si>
  <si>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</si>
  <si>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</si>
  <si>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</si>
  <si>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</si>
  <si>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</si>
  <si>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</si>
  <si>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</si>
  <si>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</si>
  <si>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</si>
  <si>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</si>
  <si>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</si>
  <si>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</si>
  <si>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</si>
  <si>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</si>
  <si>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</si>
  <si>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</si>
  <si>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</si>
  <si>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</si>
  <si>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</si>
  <si>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</si>
  <si>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</si>
  <si>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</si>
  <si>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</si>
  <si>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</si>
  <si>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</si>
  <si>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Baložu vidusskolas piebūves būvniecība</t>
  </si>
  <si>
    <t>Veloceliņa izbūve gar autoceļu V2 Ķekavā</t>
  </si>
  <si>
    <t>Aizņēmums veloceliņa būvniecībai gar A7 (posmā Annužas)</t>
  </si>
  <si>
    <t xml:space="preserve">Aizņēmums veloceliņa būvniecībai gar A7 </t>
  </si>
  <si>
    <t>Saistības kopā</t>
  </si>
  <si>
    <t>Naudas līdzekļu atlikums gada sākumā</t>
  </si>
  <si>
    <t>PAVISAM IEŅĒMUMI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</si>
  <si>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</si>
  <si>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</si>
  <si>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</si>
  <si>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</si>
  <si>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</si>
  <si>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</si>
  <si>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 xml:space="preserve">Deputātu, komiteju un komisiju darbs </t>
  </si>
  <si>
    <t>01.812</t>
  </si>
  <si>
    <t>Mērķdotācija -Teritorijas plānošanas dokumentu izstrāde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</si>
  <si>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</si>
  <si>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</si>
  <si>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</si>
  <si>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</si>
  <si>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</si>
  <si>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</si>
  <si>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</si>
  <si>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 (par iepriekšējo gadu)</t>
  </si>
  <si>
    <t>Norēķini par iemaksām PFIF</t>
  </si>
  <si>
    <t>01.000</t>
  </si>
  <si>
    <t>03.110</t>
  </si>
  <si>
    <t>Pašvaldības policija</t>
  </si>
  <si>
    <t>03.000</t>
  </si>
  <si>
    <t>SABIEDRISKĀ KĀRTĪBA UN DROŠĪBA</t>
  </si>
  <si>
    <t>04.900</t>
  </si>
  <si>
    <t>04.510</t>
  </si>
  <si>
    <t>Ielu un ceļu apsaimniekošana un remonts</t>
  </si>
  <si>
    <t>Projekts URBACT</t>
  </si>
  <si>
    <t>Projekts Pārrobežu sadarbība kapacitātes stiprināšanai</t>
  </si>
  <si>
    <t>Projekts Erasmus + Guidance&amp; Digital tools and method</t>
  </si>
  <si>
    <t>Projekts -Sabiedrībā balstītu pakalp.infrastrukt.izveide (Deinstitucionaliz.)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</si>
  <si>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</si>
  <si>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</si>
  <si>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</si>
  <si>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</si>
  <si>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</si>
  <si>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</si>
  <si>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</si>
  <si>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</si>
  <si>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</si>
  <si>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</si>
  <si>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</si>
  <si>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</si>
  <si>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</si>
  <si>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</si>
  <si>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</si>
  <si>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</si>
  <si>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</si>
  <si>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</si>
  <si>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 xml:space="preserve">Ķekavas ambulance </t>
  </si>
  <si>
    <t>07.450</t>
  </si>
  <si>
    <t>Veselības veicināšana un slimību profilakse Ķekavas novadā</t>
  </si>
  <si>
    <t>07.000</t>
  </si>
  <si>
    <t>VESELĪBA</t>
  </si>
  <si>
    <t>08.210</t>
  </si>
  <si>
    <t>Baldones novada bibliotēka</t>
  </si>
  <si>
    <t>08.230</t>
  </si>
  <si>
    <t xml:space="preserve">Ķekavas pagasta kultūras centrs </t>
  </si>
  <si>
    <t>Baložu kultūras centrs</t>
  </si>
  <si>
    <t xml:space="preserve">Daugmales kultūras centrs </t>
  </si>
  <si>
    <t>08.100</t>
  </si>
  <si>
    <t xml:space="preserve">Sporta aģentūra </t>
  </si>
  <si>
    <t>08.330</t>
  </si>
  <si>
    <t>Izdevums "Ķekavas novads"</t>
  </si>
  <si>
    <t>08.620</t>
  </si>
  <si>
    <t>Pārējie kultūras un sporta pasākumi</t>
  </si>
  <si>
    <t>Izdevumi Ķekavas novada tūrisma informācijas centru darbībai</t>
  </si>
  <si>
    <t>Starptautiskās sadarbības projekti</t>
  </si>
  <si>
    <t>08.000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</si>
  <si>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</si>
  <si>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</si>
  <si>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</si>
  <si>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</si>
  <si>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</si>
  <si>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</si>
  <si>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</si>
  <si>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</si>
  <si>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</si>
  <si>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</si>
  <si>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</si>
  <si>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</si>
  <si>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</si>
  <si>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</si>
  <si>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</si>
  <si>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</si>
  <si>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</si>
  <si>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</si>
  <si>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</si>
  <si>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>Skolu Jaunatnes dziesmu un deju svētki</t>
  </si>
  <si>
    <t>Bērnu pēcpusdienas centrs"Baltais ērglis"</t>
  </si>
  <si>
    <t>Baldones novada jauniešu centrs</t>
  </si>
  <si>
    <t>09.600</t>
  </si>
  <si>
    <t>09.810</t>
  </si>
  <si>
    <t>Projekts Izglītojamo kompetenču attīstība</t>
  </si>
  <si>
    <t>Programma Skolas soma</t>
  </si>
  <si>
    <t>09.820</t>
  </si>
  <si>
    <t>Ķekavas vidussk. un Baložu vidussk. mācību vides uzlabošana</t>
  </si>
  <si>
    <t>Projekts Baldones vsk. stratēģiskā skolu apmaiņas partnerība (DAMD)</t>
  </si>
  <si>
    <t>Projekts Baldones vsk. stratēģiskā skolu apmaiņas partnerība (SNE)</t>
  </si>
  <si>
    <t>Projekts FIND YOUR VOICE (Baldone)</t>
  </si>
  <si>
    <t>09.910</t>
  </si>
  <si>
    <t>Projekts Karjeras atbalsts visp. un profes. izglīt. iestādēs</t>
  </si>
  <si>
    <t xml:space="preserve">Izglītības, kultūras un sporta pārvalde </t>
  </si>
  <si>
    <t>JIC Ķekava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</si>
  <si>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</si>
  <si>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</si>
  <si>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</si>
  <si>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</si>
  <si>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</si>
  <si>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</si>
  <si>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</si>
  <si>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>10.400</t>
  </si>
  <si>
    <t>Ķekavas novada bāriņtiesa</t>
  </si>
  <si>
    <t>Pirmsskolas vecuma bērnu nodrošināšana ar vietām PII</t>
  </si>
  <si>
    <t>Projekts - Deinstitucionalizācija</t>
  </si>
  <si>
    <t>10.500</t>
  </si>
  <si>
    <t>Mērķdotācija bezdarbniekiem</t>
  </si>
  <si>
    <t>10.000</t>
  </si>
  <si>
    <t>SOCIĀLĀ AIZSARDZĪBA</t>
  </si>
  <si>
    <t>Kredīta pamatsummas atmaksa(pamatbudžets)</t>
  </si>
  <si>
    <t>Kredīta pamatsummas atmaksa no dotācijas autoceļiem</t>
  </si>
  <si>
    <t>Pamatkapitāla palielināšana SIA "Baložu komunālā saimniecība"</t>
  </si>
  <si>
    <t>Statūtkapitāla palielināšana SIA BŪKS Baldone</t>
  </si>
  <si>
    <t>Līdzekļu atlikums gada beigās</t>
  </si>
  <si>
    <t>FINANSĒŠANA</t>
  </si>
  <si>
    <t>PAVISAM IZDEVUMI</t>
  </si>
  <si>
    <t>IZDEVUMI KOPĀ</t>
  </si>
  <si>
    <t xml:space="preserve">Projekts Pumpurs </t>
  </si>
  <si>
    <t>1.pielikums</t>
  </si>
  <si>
    <t>Ķekavas novada domes</t>
  </si>
  <si>
    <t>2.pielikums</t>
  </si>
  <si>
    <t>ZIEDOJUMU IEŅĒMUMI</t>
  </si>
  <si>
    <t>23.4.1.0.</t>
  </si>
  <si>
    <t>Saņemtie ziedojumi no juridiskām personām</t>
  </si>
  <si>
    <t>23.4.2.0.</t>
  </si>
  <si>
    <t>Saņemtie ziedojumi natūrā</t>
  </si>
  <si>
    <t>23.5.1.0.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</si>
  <si>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</si>
  <si>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</si>
  <si>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</si>
  <si>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</si>
  <si>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Atpūta, kultūra un sports</t>
  </si>
  <si>
    <t>Izglītība</t>
  </si>
  <si>
    <t>Sociālā aizsardzība</t>
  </si>
  <si>
    <t>KOPĀ  IZDEVUMI</t>
  </si>
  <si>
    <t>3.pielikums</t>
  </si>
  <si>
    <t>2022.izpilde</t>
  </si>
  <si>
    <t>2025.plāns</t>
  </si>
  <si>
    <t>Pamatbudžeta ieņēmumi (PVN maksājumi)</t>
  </si>
  <si>
    <t xml:space="preserve">Attīstības un būvniecības pārvalde </t>
  </si>
  <si>
    <t>Energoefektivitātes paaugstināšana bij.sākumskolai Skolas ielā 2</t>
  </si>
  <si>
    <t>Enerrgoefektivitātes paaugstināšanas Ķekavas kult.namam</t>
  </si>
  <si>
    <t>Baldones pilsētas pārvaldes ēkas energoefektivitātes paaugstin</t>
  </si>
  <si>
    <t>PII Ieviņa energoefektivitātes paaugstināšana</t>
  </si>
  <si>
    <t>Projekts RE-ACT</t>
  </si>
  <si>
    <t>09.811</t>
  </si>
  <si>
    <t>Projekts LEARN+</t>
  </si>
  <si>
    <t>Projekts Pumpurs konkursi</t>
  </si>
  <si>
    <t>09.821</t>
  </si>
  <si>
    <t>Projekts Pumpurs algas</t>
  </si>
  <si>
    <t>Asistenti IZM finansējums</t>
  </si>
  <si>
    <t>Izdevumi ukraiņu bēgļu atbalstam</t>
  </si>
  <si>
    <t>Izdevumi ukraiņu bēgļu atbalstam nometņu dotācija</t>
  </si>
  <si>
    <t xml:space="preserve">Ķekavas novada sporta skola </t>
  </si>
  <si>
    <t>Valsts dotācija Baldones pārvaldes ēkas  energoefektivitātes paaugstināšanai</t>
  </si>
  <si>
    <t>ERAF finans. Baldones pārvaldes ēkas  energoefektivitātes paaugstināšanai</t>
  </si>
  <si>
    <t>ERAF finans.Skolas ielā 2 ēkas  energoefektivitātes paaugstināšanai</t>
  </si>
  <si>
    <t>Valsts dotācija PII Ieviņa energoefektivitātes paaugstināšanai</t>
  </si>
  <si>
    <t>ERAF finansējums PII Ieviņa energoefektivitātes paaugstināšanai</t>
  </si>
  <si>
    <t>Ķekavas novada centrālā bibliotēka</t>
  </si>
  <si>
    <t>Aizņēmums jauna  PII Titurgā projektēšanai</t>
  </si>
  <si>
    <t>Valsts dotācija ēkas energoefektivitātes paaugstināšanai Ķekavas Kultūras namam</t>
  </si>
  <si>
    <t>ERAF finans. ēkas energoefektiv. paaugstināš. Ķekavas Kult.namam</t>
  </si>
  <si>
    <t>Aizņēmums apvienotā gājēju ceļa un veloceļa izbūvei gar autoceļu V2 no Egļu ielas līdz Pļavniekkalna ielai (a/c V1)</t>
  </si>
  <si>
    <t>Aizņēmums gājēju ceļa V6- Ziemeļu iela ( posmā no sporta nama līdz Ziemeļu ielai) būvniecībai</t>
  </si>
  <si>
    <t>Aizņēmums Stāvvietas un piebraucamo ceļu pārbūvei Zaļajā ielā 5 Baložos būvniecībai</t>
  </si>
  <si>
    <t>Pārējās valsts dotācijas Sociālajam dienestam</t>
  </si>
  <si>
    <t>EKII proj. "Siltumnīcefekta gāzu emisiju samazināš.Ķekavas pašv. Apgaism.infrastruktūrā"</t>
  </si>
  <si>
    <t>Vides pieejamības nodrošināšanas pasākumu īstenošana DC "Adatiņas"</t>
  </si>
  <si>
    <t>Projekts - Sabiedrībā balstītu pakalpojumu infrastruktūras izveide un attīstība Ķekavas novadā (Deinstitucionalizācija)</t>
  </si>
  <si>
    <t>valsts finansējums Ukrainas bēgļu atbalstam nometņu dotācija</t>
  </si>
  <si>
    <t>VARAM finansējums  Ukrainas bēgļu atbalstam</t>
  </si>
  <si>
    <t>Mērķdotācijas pedagogu atalgojumam, māc.grām, interešu izgl., tautas kolekt.</t>
  </si>
  <si>
    <t>Valsts dotācija .Skolas ielā 2 ēkas  energoefektivitātes paaugstināšanai</t>
  </si>
  <si>
    <t>Aizņēmums Ķekavas kultūras nama energoefektivitātes paaugstināšanai</t>
  </si>
  <si>
    <t>Aizņēmums Baldones pārvaldes ēkas energoefektivitātes paaugstināšanai</t>
  </si>
  <si>
    <t>VARAM finansējums atbalsts mājsaimniecībām apkures izdevumu kompensēšanai</t>
  </si>
  <si>
    <t>Izdevumi energoresursu cenu ārkārtēja pieaguma samazinājuma pasākuma likuma ietvaros</t>
  </si>
  <si>
    <t>Projekts Kontakts Baldone</t>
  </si>
  <si>
    <t>Projektu, dotāciju konta atlikums gada sākumā</t>
  </si>
  <si>
    <t>Izglītības iestāžu ēku uzturēšana un attīstība</t>
  </si>
  <si>
    <t>Projekts weUEsoUD</t>
  </si>
  <si>
    <t>9.4.6.0</t>
  </si>
  <si>
    <t>Valsts nodeva par speciālu atļauju (licenčuu) izsniegšanu</t>
  </si>
  <si>
    <t>Projekts "Kontakts"Baldonē</t>
  </si>
  <si>
    <t>Valsts dotācija policijas darbiniekiem</t>
  </si>
  <si>
    <t xml:space="preserve">Aizņēmums Aktīvās atpūtas veicināšanas multifunkc. Objektu izveide </t>
  </si>
  <si>
    <t>Baložu vidusskolas inventāra iegāde</t>
  </si>
  <si>
    <t xml:space="preserve">Sociālā dienesta projekts </t>
  </si>
  <si>
    <t>2023.izpilde</t>
  </si>
  <si>
    <t>2026.plāns</t>
  </si>
  <si>
    <t>08.101</t>
  </si>
  <si>
    <t>Ķekavas novada sporta centrs</t>
  </si>
  <si>
    <t>Baldones kultūras centrs</t>
  </si>
  <si>
    <t>Ķekavas novada sporta centrs - Baldones sporta komplekss</t>
  </si>
  <si>
    <t>09.511</t>
  </si>
  <si>
    <t>Sporta komplekss Baldone</t>
  </si>
  <si>
    <t>Ķekavas novada veselības un sociālās aprūpes centrs</t>
  </si>
  <si>
    <t>EKKI projekts Siltumnīcefekta gāzu emisiju samazināšana Ķekavas pašv.apgaismojuma infrastruktūrā</t>
  </si>
  <si>
    <t xml:space="preserve">Vēlēšanu komisija </t>
  </si>
  <si>
    <t>AizņēmumsNaudītes ielas pārbūve no Ķekavas apvedceļa līdz Asteru ielai, Katlakalns, Ķekavas pagasts, Ķekavas novads</t>
  </si>
  <si>
    <t>Aizņēmums apvienotā gājēju/veloceļam gar V2 no Katlakalna līdz Kāpu ielai</t>
  </si>
  <si>
    <t>Ķekavas sporta kluba ēkas energoefektivitātes paaugstināšana</t>
  </si>
  <si>
    <t>Aizņēmums Ķekavas sporta kluba ēkas energoefektivitātes paaugstināšanai</t>
  </si>
  <si>
    <t>ERAF finansējums Ķekavas sporta kluba ēkas energoefektivitātes paaugstināšanai</t>
  </si>
  <si>
    <t>ERAF finansējums jauna PII Titurgā būvniecībai</t>
  </si>
  <si>
    <t>Aizņēmums jauna  PII Titurgā būvniecībai</t>
  </si>
  <si>
    <t>Projekts Līdzpastāvēšanas un atvērtas pārvaldības aģenti (Agents of Co-existence)</t>
  </si>
  <si>
    <t xml:space="preserve">projekts “Izglītojoša pilsētu kopiena: Eiropas vides tīkls jaunatnes iespēju nodrošināšanai un kopienas veidošanai” </t>
  </si>
  <si>
    <t>Labklājības ministrijas atmaksa par aprūpes pakalpojumu bērniem ar invaliditāti</t>
  </si>
  <si>
    <t>Ķekavas novada veselības un sociālās aprūpes centrs - Ārstniecības pakalpojumu nodaļa</t>
  </si>
  <si>
    <t>Baldones vidusskolas projekti</t>
  </si>
  <si>
    <t xml:space="preserve">Projekts “Izglītojoša pilsētu kopiena: Eiropas vides tīkls jaunatnes iespēju nodrošināšanai un kopienas veidošanai” </t>
  </si>
  <si>
    <t xml:space="preserve">Projekts “Jaunatnes vadīts ceļš no nulles par varoni (YouthZero2Hero)” </t>
  </si>
  <si>
    <t>Aizņēmums Ķekavas vidusskolas sporta hallei, Gaismas iela 7A</t>
  </si>
  <si>
    <t>Valsts mērķdotācija Vispārējiem latviešu dziesmu un deju svētkiem</t>
  </si>
  <si>
    <t>Projekts Zaļā pārkārtošanās mazpilsētās pie transporta koridoriem(EcoCore)</t>
  </si>
  <si>
    <t xml:space="preserve">Proj. Līdzāspastāv. un atvērtas pārvaldības aģenti (Agents of Co-existence) </t>
  </si>
  <si>
    <t>ERASMUS projekti izglītības iestādēs</t>
  </si>
  <si>
    <t>Daugmales pamatskolas projekti</t>
  </si>
  <si>
    <t>ERAF ANM projekta finansējums</t>
  </si>
  <si>
    <t>Līdzekļu atlikums gada beigās (ERAF ANM potecniālais finansējums)</t>
  </si>
  <si>
    <t>Projekts Zaļā pārkārtošanās mazpilsētās pie transporta koridoriem (EcoCore)</t>
  </si>
  <si>
    <t>Aizņēmums ANM projektu realizācijai, t.sk.AF priekšfinansējumam</t>
  </si>
  <si>
    <t>Aizņēmums Saulgriežu ielas 2.kārtas  būvniecībai</t>
  </si>
  <si>
    <t>Aizņēmums Odukalna ielas pārbūvei</t>
  </si>
  <si>
    <t/>
  </si>
  <si>
    <t xml:space="preserve">    F22010000 AS</t>
  </si>
  <si>
    <t xml:space="preserve">    Pieprasījuma noguldījumu atlikums gada sākumā</t>
  </si>
  <si>
    <t>F20010000</t>
  </si>
  <si>
    <t>Naudas līdzekļi un noguldījumi (bilances aktīvā)</t>
  </si>
  <si>
    <t>3</t>
  </si>
  <si>
    <t>2</t>
  </si>
  <si>
    <t>1</t>
  </si>
  <si>
    <t>IV FINANSĒŠANA - kopā</t>
  </si>
  <si>
    <t xml:space="preserve">  7200</t>
  </si>
  <si>
    <t xml:space="preserve">  Pašvaldību transferti un uzturēšanas izdevumu transferti</t>
  </si>
  <si>
    <t>7000</t>
  </si>
  <si>
    <t>Transferti, uzturēšanas izdevumu transferti, pašu resursu maksājumi, starptautiskā sadarbība</t>
  </si>
  <si>
    <t xml:space="preserve">  6500</t>
  </si>
  <si>
    <t xml:space="preserve">  Kompensācijas, kuras izmaksā personām, pamatojoties uz Latvijas tiesu, Eiropas Savienības Tiesas, Eiropas Cilvēktiesību tiesas nolēmumiem</t>
  </si>
  <si>
    <t xml:space="preserve">  6400</t>
  </si>
  <si>
    <t xml:space="preserve">  Pārējie klasifikācijā neminētie maksājumi iedzīvotājiem natūrā un kompensācijas</t>
  </si>
  <si>
    <t xml:space="preserve">  6300</t>
  </si>
  <si>
    <t xml:space="preserve">  Sociālie pabalsti natūrā</t>
  </si>
  <si>
    <t xml:space="preserve">  6200</t>
  </si>
  <si>
    <t xml:space="preserve">  Pensijas un sociālie pabalsti naudā</t>
  </si>
  <si>
    <t>6000</t>
  </si>
  <si>
    <t>Sociāla rakstura maksājumi un kompensācijas</t>
  </si>
  <si>
    <t xml:space="preserve">  5200</t>
  </si>
  <si>
    <t xml:space="preserve">  Pamatlīdzekļi, ieguldījuma īpašumi un bioloģiskie aktīvi</t>
  </si>
  <si>
    <t xml:space="preserve">  5100</t>
  </si>
  <si>
    <t xml:space="preserve">  Nemateriālie ieguldījumi</t>
  </si>
  <si>
    <t>5000</t>
  </si>
  <si>
    <t>Pamatkapitāla veidošana</t>
  </si>
  <si>
    <t xml:space="preserve">  4300</t>
  </si>
  <si>
    <t xml:space="preserve">  Pārējie procentu maksājumi</t>
  </si>
  <si>
    <t xml:space="preserve">  4200</t>
  </si>
  <si>
    <t xml:space="preserve">  Procentu maksājumi iekšzemes kredītiestādēm</t>
  </si>
  <si>
    <t>4000</t>
  </si>
  <si>
    <t>Procentu izdevumi</t>
  </si>
  <si>
    <t xml:space="preserve">  3200</t>
  </si>
  <si>
    <t xml:space="preserve">  Subsīdijas un dotācijas komersantiem, biedrībām, nodibinājumiem un fiziskām personām</t>
  </si>
  <si>
    <t>3000</t>
  </si>
  <si>
    <t>Subsīdijas un dotācijas</t>
  </si>
  <si>
    <t xml:space="preserve">  2500</t>
  </si>
  <si>
    <t xml:space="preserve">  Budžeta iestāžu nodokļu, nodevu un sankciju maksājumi</t>
  </si>
  <si>
    <t xml:space="preserve">  2400</t>
  </si>
  <si>
    <t xml:space="preserve">  Izdevumi periodikas iegādei bibliotēku krājumiem</t>
  </si>
  <si>
    <t xml:space="preserve">  2300</t>
  </si>
  <si>
    <t xml:space="preserve">  Krājumi, materiāli, energoresursi, preces, biroja preces un inventārs, kurus neuzskaita kodā 5000</t>
  </si>
  <si>
    <t xml:space="preserve">  2200</t>
  </si>
  <si>
    <t xml:space="preserve">  Pakalpojumi</t>
  </si>
  <si>
    <t xml:space="preserve">  2100</t>
  </si>
  <si>
    <t xml:space="preserve">  Mācību, darba un dienesta komandējumi, darba braucieni</t>
  </si>
  <si>
    <t>2000</t>
  </si>
  <si>
    <t>Preces un pakalpojumi</t>
  </si>
  <si>
    <t xml:space="preserve">  1200</t>
  </si>
  <si>
    <t xml:space="preserve">  Darba devēja valsts sociālās apdrošināšanas obligātās iemaksas, pabalsti un kompensācijas</t>
  </si>
  <si>
    <t xml:space="preserve">  1100</t>
  </si>
  <si>
    <t xml:space="preserve">  Atalgojums</t>
  </si>
  <si>
    <t>1000</t>
  </si>
  <si>
    <t>Atlīdzība</t>
  </si>
  <si>
    <t>Izdevumi atbilstoši ekonomiskajām kategorijām</t>
  </si>
  <si>
    <t>Atpūta, kultūra un reliģija</t>
  </si>
  <si>
    <t>Veselība</t>
  </si>
  <si>
    <t>Teritoriju un mājokļu apsaimniekošana</t>
  </si>
  <si>
    <t>Vides aizsardzība</t>
  </si>
  <si>
    <t>Ekonomiskā darbība</t>
  </si>
  <si>
    <t>Sabiedriskā kārtība un drošība</t>
  </si>
  <si>
    <t>Vispārējie valdības dienesti</t>
  </si>
  <si>
    <t>Izdevumi atbilstoši funkcionālajām kategorijām</t>
  </si>
  <si>
    <t>II IZDEVUMI - kopā</t>
  </si>
  <si>
    <t>EUR</t>
  </si>
  <si>
    <t>Budžeta kategoriju kodi</t>
  </si>
  <si>
    <t>Rādītāju nosaukumi</t>
  </si>
  <si>
    <t>4.pielikums</t>
  </si>
  <si>
    <t>Izdevumu kopsavilkums atbilstoši funkcionālajām un ekonomiskajām kategorijām</t>
  </si>
  <si>
    <t>Plāns 2024</t>
  </si>
  <si>
    <t>KOPĀ IZDEVUMI</t>
  </si>
  <si>
    <t>Fiansēšana</t>
  </si>
  <si>
    <t>Saņemto aizņēmumu atmaksa</t>
  </si>
  <si>
    <t>Akcijas un cita līdzdalība pašu kapitālā</t>
  </si>
  <si>
    <t>Līdzekļu atlikums perioda beigās</t>
  </si>
  <si>
    <t xml:space="preserve"> Kopsavilkums - ziedojumi - izdevumi atbilstoši ekonomiskajām kategorijām</t>
  </si>
  <si>
    <t>VISPĀRĒJIE VALDĪBAS DIENESTI</t>
  </si>
  <si>
    <t>ATPŪTA,KULTŪRA UN RELIĢIJA</t>
  </si>
  <si>
    <t>Aizņēmums Titurgas PII apkārtējo ceļu infrastruktūras būvniecībai</t>
  </si>
  <si>
    <t>Aizņēmums Ķeguma prospekta pārbūvei</t>
  </si>
  <si>
    <t>Aizņēmums Pļavniekkalna sākumskolas  piebūvei</t>
  </si>
  <si>
    <t>Aizņēmums Pļavniekkalna esošās skolas ēkas pārbūvei</t>
  </si>
  <si>
    <t xml:space="preserve">2024.gada 14.februāra saistošajiem noteikumiem Nr. 3/2024 </t>
  </si>
  <si>
    <t>Domes priekšsēdētājs:              (*PARAKSTS)</t>
  </si>
  <si>
    <t>Juris Žilko</t>
  </si>
  <si>
    <t>Juris žilko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</si>
</sst>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#,##0_ ;\-#,##0\ "/>
  </numFmts>
  <fonts count="45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6"/>
      <color indexed="8"/>
      <name val="f6"/>
    </font>
    <font>
      <b/>
      <sz val="10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3" fillId="0" borderId="1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3" fontId="6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164" fontId="3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/>
    <xf numFmtId="49" fontId="1" fillId="0" borderId="1" xfId="0" applyNumberFormat="1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3" fontId="3" fillId="0" borderId="2" xfId="0" applyNumberFormat="1" applyFont="1" applyBorder="1"/>
    <xf numFmtId="0" fontId="29" fillId="0" borderId="0" xfId="0" applyFont="1"/>
    <xf numFmtId="49" fontId="3" fillId="0" borderId="14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3" fillId="0" borderId="14" xfId="0" applyFont="1" applyBorder="1"/>
    <xf numFmtId="0" fontId="6" fillId="0" borderId="14" xfId="0" applyFont="1" applyBorder="1"/>
    <xf numFmtId="49" fontId="6" fillId="0" borderId="14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164" fontId="3" fillId="0" borderId="16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0" fontId="3" fillId="0" borderId="16" xfId="0" applyFont="1" applyBorder="1"/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/>
    <xf numFmtId="0" fontId="1" fillId="2" borderId="16" xfId="0" applyFont="1" applyFill="1" applyBorder="1"/>
    <xf numFmtId="0" fontId="1" fillId="0" borderId="16" xfId="0" applyFont="1" applyBorder="1"/>
    <xf numFmtId="0" fontId="3" fillId="3" borderId="16" xfId="0" applyFont="1" applyFill="1" applyBorder="1" applyAlignment="1">
      <alignment horizontal="left"/>
    </xf>
    <xf numFmtId="0" fontId="3" fillId="3" borderId="16" xfId="0" applyFont="1" applyFill="1" applyBorder="1"/>
    <xf numFmtId="0" fontId="3" fillId="0" borderId="18" xfId="0" applyFont="1" applyBorder="1"/>
    <xf numFmtId="0" fontId="0" fillId="0" borderId="0" xfId="0" applyAlignment="1">
      <alignment wrapText="1"/>
    </xf>
    <xf numFmtId="0" fontId="1" fillId="0" borderId="19" xfId="0" applyFont="1" applyBorder="1" applyAlignment="1">
      <alignment horizontal="left"/>
    </xf>
    <xf numFmtId="0" fontId="3" fillId="0" borderId="20" xfId="0" applyFont="1" applyBorder="1"/>
    <xf numFmtId="3" fontId="3" fillId="0" borderId="21" xfId="0" applyNumberFormat="1" applyFont="1" applyBorder="1"/>
    <xf numFmtId="165" fontId="3" fillId="0" borderId="21" xfId="44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/>
    </xf>
    <xf numFmtId="3" fontId="6" fillId="0" borderId="21" xfId="0" applyNumberFormat="1" applyFont="1" applyBorder="1" applyAlignment="1">
      <alignment horizontal="right"/>
    </xf>
    <xf numFmtId="0" fontId="6" fillId="0" borderId="22" xfId="0" applyFont="1" applyBorder="1"/>
    <xf numFmtId="0" fontId="3" fillId="0" borderId="22" xfId="0" applyFont="1" applyBorder="1" applyAlignment="1">
      <alignment wrapText="1"/>
    </xf>
    <xf numFmtId="3" fontId="3" fillId="0" borderId="21" xfId="0" applyNumberFormat="1" applyFont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 wrapText="1"/>
    </xf>
    <xf numFmtId="0" fontId="26" fillId="0" borderId="0" xfId="0" applyFont="1"/>
    <xf numFmtId="0" fontId="3" fillId="0" borderId="22" xfId="0" applyFont="1" applyBorder="1"/>
    <xf numFmtId="3" fontId="6" fillId="0" borderId="21" xfId="0" applyNumberFormat="1" applyFont="1" applyBorder="1"/>
    <xf numFmtId="3" fontId="30" fillId="2" borderId="1" xfId="0" applyNumberFormat="1" applyFont="1" applyFill="1" applyBorder="1" applyAlignment="1">
      <alignment horizontal="right"/>
    </xf>
    <xf numFmtId="49" fontId="3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wrapText="1"/>
    </xf>
    <xf numFmtId="3" fontId="3" fillId="0" borderId="22" xfId="0" applyNumberFormat="1" applyFont="1" applyBorder="1"/>
    <xf numFmtId="0" fontId="3" fillId="0" borderId="21" xfId="0" applyFont="1" applyBorder="1" applyAlignment="1">
      <alignment horizontal="left"/>
    </xf>
    <xf numFmtId="166" fontId="6" fillId="4" borderId="16" xfId="44" applyNumberFormat="1" applyFont="1" applyFill="1" applyBorder="1" applyAlignment="1">
      <alignment horizontal="right"/>
    </xf>
    <xf numFmtId="166" fontId="3" fillId="0" borderId="16" xfId="44" applyNumberFormat="1" applyFont="1" applyFill="1" applyBorder="1" applyAlignment="1" applyProtection="1">
      <alignment horizontal="right" wrapText="1"/>
      <protection locked="0"/>
    </xf>
    <xf numFmtId="166" fontId="6" fillId="0" borderId="16" xfId="44" applyNumberFormat="1" applyFont="1" applyFill="1" applyBorder="1"/>
    <xf numFmtId="166" fontId="6" fillId="0" borderId="21" xfId="44" applyNumberFormat="1" applyFont="1" applyFill="1" applyBorder="1"/>
    <xf numFmtId="166" fontId="6" fillId="0" borderId="16" xfId="44" applyNumberFormat="1" applyFont="1" applyFill="1" applyBorder="1" applyAlignment="1">
      <alignment horizontal="right"/>
    </xf>
    <xf numFmtId="0" fontId="6" fillId="0" borderId="17" xfId="0" applyFont="1" applyBorder="1"/>
    <xf numFmtId="166" fontId="6" fillId="4" borderId="21" xfId="44" applyNumberFormat="1" applyFont="1" applyFill="1" applyBorder="1"/>
    <xf numFmtId="166" fontId="3" fillId="4" borderId="16" xfId="44" applyNumberFormat="1" applyFont="1" applyFill="1" applyBorder="1" applyAlignment="1">
      <alignment horizontal="right"/>
    </xf>
    <xf numFmtId="166" fontId="3" fillId="4" borderId="16" xfId="44" applyNumberFormat="1" applyFont="1" applyFill="1" applyBorder="1"/>
    <xf numFmtId="166" fontId="3" fillId="4" borderId="21" xfId="44" applyNumberFormat="1" applyFont="1" applyFill="1" applyBorder="1" applyAlignment="1">
      <alignment horizontal="right"/>
    </xf>
    <xf numFmtId="165" fontId="33" fillId="0" borderId="0" xfId="44" applyNumberFormat="1" applyFont="1" applyFill="1"/>
    <xf numFmtId="166" fontId="3" fillId="0" borderId="21" xfId="44" applyNumberFormat="1" applyFont="1" applyFill="1" applyBorder="1"/>
    <xf numFmtId="3" fontId="3" fillId="0" borderId="0" xfId="0" applyNumberFormat="1" applyFont="1" applyAlignment="1">
      <alignment horizontal="right"/>
    </xf>
    <xf numFmtId="166" fontId="3" fillId="0" borderId="16" xfId="44" applyNumberFormat="1" applyFont="1" applyBorder="1"/>
    <xf numFmtId="0" fontId="1" fillId="0" borderId="22" xfId="0" applyFont="1" applyBorder="1" applyAlignment="1">
      <alignment horizontal="center"/>
    </xf>
    <xf numFmtId="0" fontId="1" fillId="2" borderId="22" xfId="0" applyFont="1" applyFill="1" applyBorder="1"/>
    <xf numFmtId="0" fontId="3" fillId="3" borderId="22" xfId="0" applyFont="1" applyFill="1" applyBorder="1"/>
    <xf numFmtId="0" fontId="4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left"/>
    </xf>
    <xf numFmtId="0" fontId="3" fillId="0" borderId="24" xfId="0" applyFont="1" applyBorder="1"/>
    <xf numFmtId="0" fontId="1" fillId="0" borderId="22" xfId="0" applyFont="1" applyBorder="1"/>
    <xf numFmtId="0" fontId="2" fillId="2" borderId="22" xfId="0" applyFont="1" applyFill="1" applyBorder="1"/>
    <xf numFmtId="0" fontId="1" fillId="0" borderId="21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vertical="center"/>
    </xf>
    <xf numFmtId="166" fontId="3" fillId="0" borderId="21" xfId="44" applyNumberFormat="1" applyFont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 vertical="center"/>
    </xf>
    <xf numFmtId="166" fontId="31" fillId="0" borderId="21" xfId="44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vertical="center"/>
    </xf>
    <xf numFmtId="166" fontId="4" fillId="0" borderId="21" xfId="44" applyNumberFormat="1" applyFont="1" applyBorder="1" applyAlignment="1"/>
    <xf numFmtId="3" fontId="7" fillId="2" borderId="21" xfId="0" applyNumberFormat="1" applyFont="1" applyFill="1" applyBorder="1" applyAlignment="1">
      <alignment horizontal="right" vertical="center"/>
    </xf>
    <xf numFmtId="3" fontId="1" fillId="0" borderId="21" xfId="0" applyNumberFormat="1" applyFont="1" applyBorder="1"/>
    <xf numFmtId="3" fontId="8" fillId="2" borderId="21" xfId="0" applyNumberFormat="1" applyFont="1" applyFill="1" applyBorder="1"/>
    <xf numFmtId="166" fontId="29" fillId="0" borderId="0" xfId="44" applyNumberFormat="1" applyFont="1"/>
    <xf numFmtId="166" fontId="1" fillId="0" borderId="21" xfId="44" applyNumberFormat="1" applyFont="1" applyBorder="1" applyAlignment="1">
      <alignment horizontal="center" wrapText="1"/>
    </xf>
    <xf numFmtId="166" fontId="1" fillId="2" borderId="21" xfId="44" applyNumberFormat="1" applyFont="1" applyFill="1" applyBorder="1"/>
    <xf numFmtId="166" fontId="1" fillId="2" borderId="21" xfId="44" applyNumberFormat="1" applyFont="1" applyFill="1" applyBorder="1" applyAlignment="1">
      <alignment horizontal="right" vertical="center"/>
    </xf>
    <xf numFmtId="166" fontId="4" fillId="0" borderId="21" xfId="44" applyNumberFormat="1" applyFont="1" applyBorder="1" applyAlignment="1">
      <alignment vertical="center"/>
    </xf>
    <xf numFmtId="166" fontId="31" fillId="0" borderId="21" xfId="44" applyNumberFormat="1" applyFont="1" applyBorder="1" applyAlignment="1">
      <alignment wrapText="1"/>
    </xf>
    <xf numFmtId="166" fontId="3" fillId="0" borderId="21" xfId="44" applyNumberFormat="1" applyFont="1" applyFill="1" applyBorder="1" applyAlignment="1">
      <alignment horizontal="right" vertical="center"/>
    </xf>
    <xf numFmtId="166" fontId="7" fillId="2" borderId="21" xfId="44" applyNumberFormat="1" applyFont="1" applyFill="1" applyBorder="1" applyAlignment="1">
      <alignment horizontal="right" vertical="center"/>
    </xf>
    <xf numFmtId="166" fontId="3" fillId="0" borderId="21" xfId="44" applyNumberFormat="1" applyFont="1" applyBorder="1" applyAlignment="1">
      <alignment wrapText="1"/>
    </xf>
    <xf numFmtId="166" fontId="1" fillId="0" borderId="21" xfId="44" applyNumberFormat="1" applyFont="1" applyBorder="1"/>
    <xf numFmtId="166" fontId="1" fillId="0" borderId="1" xfId="44" applyNumberFormat="1" applyFont="1" applyBorder="1" applyAlignment="1">
      <alignment horizontal="center" wrapText="1"/>
    </xf>
    <xf numFmtId="166" fontId="9" fillId="4" borderId="0" xfId="44" applyNumberFormat="1" applyFont="1" applyFill="1"/>
    <xf numFmtId="166" fontId="1" fillId="2" borderId="1" xfId="44" applyNumberFormat="1" applyFont="1" applyFill="1" applyBorder="1" applyAlignment="1">
      <alignment horizontal="right"/>
    </xf>
    <xf numFmtId="166" fontId="6" fillId="4" borderId="21" xfId="44" applyNumberFormat="1" applyFont="1" applyFill="1" applyBorder="1" applyAlignment="1">
      <alignment horizontal="right"/>
    </xf>
    <xf numFmtId="166" fontId="1" fillId="0" borderId="0" xfId="44" applyNumberFormat="1" applyFont="1"/>
    <xf numFmtId="166" fontId="1" fillId="0" borderId="16" xfId="44" applyNumberFormat="1" applyFont="1" applyBorder="1" applyAlignment="1">
      <alignment horizontal="center"/>
    </xf>
    <xf numFmtId="166" fontId="1" fillId="2" borderId="16" xfId="44" applyNumberFormat="1" applyFont="1" applyFill="1" applyBorder="1"/>
    <xf numFmtId="166" fontId="4" fillId="0" borderId="0" xfId="44" applyNumberFormat="1" applyFont="1"/>
    <xf numFmtId="3" fontId="9" fillId="0" borderId="21" xfId="0" applyNumberFormat="1" applyFont="1" applyBorder="1"/>
    <xf numFmtId="166" fontId="3" fillId="0" borderId="21" xfId="44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166" fontId="1" fillId="2" borderId="21" xfId="44" applyNumberFormat="1" applyFont="1" applyFill="1" applyBorder="1" applyAlignment="1">
      <alignment horizontal="right"/>
    </xf>
    <xf numFmtId="166" fontId="3" fillId="4" borderId="21" xfId="44" applyNumberFormat="1" applyFont="1" applyFill="1" applyBorder="1"/>
    <xf numFmtId="165" fontId="9" fillId="0" borderId="21" xfId="44" applyNumberFormat="1" applyFont="1" applyBorder="1"/>
    <xf numFmtId="166" fontId="9" fillId="4" borderId="21" xfId="44" applyNumberFormat="1" applyFont="1" applyFill="1" applyBorder="1"/>
    <xf numFmtId="166" fontId="3" fillId="0" borderId="21" xfId="44" applyNumberFormat="1" applyFont="1" applyBorder="1" applyAlignment="1">
      <alignment horizontal="right"/>
    </xf>
    <xf numFmtId="3" fontId="3" fillId="0" borderId="0" xfId="0" applyNumberFormat="1" applyFont="1"/>
    <xf numFmtId="0" fontId="34" fillId="0" borderId="25" xfId="0" applyFont="1" applyBorder="1" applyAlignment="1">
      <alignment horizontal="left" wrapText="1"/>
    </xf>
    <xf numFmtId="0" fontId="35" fillId="0" borderId="25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36" fillId="0" borderId="25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9" fillId="0" borderId="0" xfId="0" applyFont="1"/>
    <xf numFmtId="0" fontId="40" fillId="0" borderId="32" xfId="0" applyFont="1" applyBorder="1" applyAlignment="1">
      <alignment vertical="center" wrapText="1"/>
    </xf>
    <xf numFmtId="165" fontId="10" fillId="0" borderId="0" xfId="44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165" fontId="3" fillId="0" borderId="0" xfId="44" applyNumberFormat="1" applyFont="1" applyAlignment="1">
      <alignment horizontal="right"/>
    </xf>
    <xf numFmtId="165" fontId="0" fillId="0" borderId="0" xfId="44" applyNumberFormat="1" applyFont="1"/>
    <xf numFmtId="165" fontId="37" fillId="0" borderId="25" xfId="44" applyNumberFormat="1" applyFont="1" applyBorder="1" applyAlignment="1">
      <alignment horizontal="right" wrapText="1"/>
    </xf>
    <xf numFmtId="165" fontId="35" fillId="0" borderId="25" xfId="44" applyNumberFormat="1" applyFont="1" applyBorder="1" applyAlignment="1">
      <alignment horizontal="center" wrapText="1"/>
    </xf>
    <xf numFmtId="165" fontId="8" fillId="0" borderId="25" xfId="44" applyNumberFormat="1" applyFont="1" applyBorder="1" applyAlignment="1">
      <alignment horizontal="right" wrapText="1"/>
    </xf>
    <xf numFmtId="165" fontId="34" fillId="0" borderId="25" xfId="44" applyNumberFormat="1" applyFont="1" applyBorder="1" applyAlignment="1">
      <alignment horizontal="right" wrapText="1"/>
    </xf>
    <xf numFmtId="0" fontId="31" fillId="0" borderId="18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5" fillId="0" borderId="1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165" fontId="5" fillId="0" borderId="29" xfId="44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wrapText="1"/>
    </xf>
    <xf numFmtId="165" fontId="5" fillId="0" borderId="25" xfId="44" applyNumberFormat="1" applyFont="1" applyBorder="1" applyAlignment="1">
      <alignment horizontal="right" wrapText="1"/>
    </xf>
    <xf numFmtId="165" fontId="8" fillId="0" borderId="19" xfId="0" applyNumberFormat="1" applyFont="1" applyBorder="1" applyAlignment="1">
      <alignment horizontal="left"/>
    </xf>
    <xf numFmtId="0" fontId="35" fillId="0" borderId="33" xfId="0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165" fontId="8" fillId="0" borderId="19" xfId="44" applyNumberFormat="1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165" fontId="5" fillId="0" borderId="19" xfId="44" applyNumberFormat="1" applyFont="1" applyBorder="1" applyAlignment="1">
      <alignment horizontal="center" wrapText="1"/>
    </xf>
    <xf numFmtId="165" fontId="36" fillId="0" borderId="19" xfId="44" applyNumberFormat="1" applyFont="1" applyBorder="1" applyAlignment="1">
      <alignment horizontal="center" wrapText="1"/>
    </xf>
    <xf numFmtId="165" fontId="34" fillId="0" borderId="25" xfId="44" applyNumberFormat="1" applyFont="1" applyFill="1" applyBorder="1" applyAlignment="1" applyProtection="1">
      <alignment horizontal="right" wrapText="1"/>
    </xf>
    <xf numFmtId="165" fontId="8" fillId="0" borderId="25" xfId="44" applyNumberFormat="1" applyFont="1" applyFill="1" applyBorder="1" applyAlignment="1" applyProtection="1">
      <alignment horizontal="right" wrapText="1"/>
    </xf>
    <xf numFmtId="165" fontId="36" fillId="0" borderId="25" xfId="44" applyNumberFormat="1" applyFont="1" applyFill="1" applyBorder="1" applyAlignment="1" applyProtection="1">
      <alignment horizontal="center" wrapText="1"/>
    </xf>
    <xf numFmtId="165" fontId="37" fillId="0" borderId="25" xfId="44" applyNumberFormat="1" applyFont="1" applyFill="1" applyBorder="1" applyAlignment="1" applyProtection="1">
      <alignment horizontal="right" wrapText="1"/>
    </xf>
    <xf numFmtId="165" fontId="35" fillId="0" borderId="25" xfId="44" applyNumberFormat="1" applyFont="1" applyFill="1" applyBorder="1" applyAlignment="1" applyProtection="1">
      <alignment horizontal="center" wrapText="1"/>
    </xf>
    <xf numFmtId="165" fontId="35" fillId="0" borderId="25" xfId="44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40" fillId="0" borderId="0" xfId="0" applyFont="1" applyAlignment="1">
      <alignment vertical="center" wrapText="1"/>
    </xf>
    <xf numFmtId="165" fontId="0" fillId="0" borderId="0" xfId="0" applyNumberFormat="1"/>
    <xf numFmtId="3" fontId="3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wrapText="1"/>
    </xf>
    <xf numFmtId="3" fontId="41" fillId="0" borderId="21" xfId="0" applyNumberFormat="1" applyFont="1" applyBorder="1" applyAlignment="1">
      <alignment horizontal="right" vertical="center"/>
    </xf>
    <xf numFmtId="3" fontId="10" fillId="2" borderId="21" xfId="0" applyNumberFormat="1" applyFont="1" applyFill="1" applyBorder="1"/>
    <xf numFmtId="3" fontId="10" fillId="2" borderId="21" xfId="0" applyNumberFormat="1" applyFont="1" applyFill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33" fillId="0" borderId="21" xfId="0" applyNumberFormat="1" applyFont="1" applyBorder="1"/>
    <xf numFmtId="3" fontId="42" fillId="2" borderId="21" xfId="0" applyNumberFormat="1" applyFont="1" applyFill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wrapText="1"/>
    </xf>
    <xf numFmtId="3" fontId="10" fillId="0" borderId="21" xfId="0" applyNumberFormat="1" applyFont="1" applyBorder="1"/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/>
    <xf numFmtId="3" fontId="10" fillId="2" borderId="1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21" xfId="0" applyNumberFormat="1" applyFont="1" applyBorder="1" applyAlignment="1">
      <alignment horizontal="right"/>
    </xf>
    <xf numFmtId="3" fontId="33" fillId="0" borderId="16" xfId="0" applyNumberFormat="1" applyFont="1" applyBorder="1" applyAlignment="1">
      <alignment horizontal="right"/>
    </xf>
    <xf numFmtId="3" fontId="10" fillId="2" borderId="21" xfId="0" applyNumberFormat="1" applyFont="1" applyFill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166" fontId="9" fillId="0" borderId="21" xfId="44" applyNumberFormat="1" applyFont="1" applyFill="1" applyBorder="1" applyAlignment="1">
      <alignment horizontal="right"/>
    </xf>
    <xf numFmtId="3" fontId="10" fillId="0" borderId="0" xfId="0" applyNumberFormat="1" applyFont="1"/>
    <xf numFmtId="0" fontId="10" fillId="0" borderId="16" xfId="0" applyFont="1" applyBorder="1" applyAlignment="1">
      <alignment horizontal="center"/>
    </xf>
    <xf numFmtId="0" fontId="9" fillId="0" borderId="16" xfId="0" applyFont="1" applyBorder="1"/>
    <xf numFmtId="0" fontId="10" fillId="2" borderId="16" xfId="0" applyFont="1" applyFill="1" applyBorder="1"/>
    <xf numFmtId="0" fontId="41" fillId="0" borderId="0" xfId="0" applyFont="1"/>
    <xf numFmtId="0" fontId="35" fillId="0" borderId="4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38" fillId="0" borderId="3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0" fillId="0" borderId="0" xfId="0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306906A-78DA-4C65-95A4-7BF102A5F7CA}"/>
    <cellStyle name="Normal 2 2" xfId="43" xr:uid="{4216A28C-6FA6-4EA9-8445-42E4498F152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05DB-4610-4107-B656-D388BA0D49A1}">
  <sheetPr>
    <pageSetUpPr autoPageBreaks="0"/>
  </sheetPr>
  <dimension ref="A1:K335"/>
  <sheetViews>
    <sheetView topLeftCell="A310" zoomScale="115" zoomScaleNormal="115" workbookViewId="0">
      <selection activeCell="B310" sqref="B310"/>
    </sheetView>
  </sheetViews>
  <sheetFormatPr defaultRowHeight="14.6"/>
  <cols>
    <col min="1" max="1" width="8" customWidth="1"/>
    <col min="2" max="2" width="53.53515625" customWidth="1"/>
    <col min="3" max="3" width="14.53515625" customWidth="1"/>
    <col min="4" max="4" width="14.3046875" style="126" customWidth="1"/>
    <col min="5" max="5" width="13.3046875" customWidth="1"/>
    <col min="6" max="6" width="15.15234375" customWidth="1"/>
    <col min="7" max="7" width="12" customWidth="1"/>
    <col min="8" max="8" width="11.53515625" customWidth="1"/>
    <col min="9" max="9" width="12" customWidth="1"/>
    <col min="10" max="10" width="18" customWidth="1"/>
    <col min="253" max="253" width="8" customWidth="1"/>
    <col min="254" max="254" width="53.53515625" customWidth="1"/>
    <col min="255" max="256" width="17.3828125" customWidth="1"/>
    <col min="257" max="257" width="18.84375" customWidth="1"/>
    <col min="258" max="258" width="16.3828125" customWidth="1"/>
    <col min="259" max="259" width="13.3046875" customWidth="1"/>
    <col min="260" max="260" width="12" customWidth="1"/>
    <col min="261" max="261" width="11.53515625" customWidth="1"/>
    <col min="262" max="262" width="11" customWidth="1"/>
    <col min="509" max="509" width="8" customWidth="1"/>
    <col min="510" max="510" width="53.53515625" customWidth="1"/>
    <col min="511" max="512" width="17.3828125" customWidth="1"/>
    <col min="513" max="513" width="18.84375" customWidth="1"/>
    <col min="514" max="514" width="16.3828125" customWidth="1"/>
    <col min="515" max="515" width="13.3046875" customWidth="1"/>
    <col min="516" max="516" width="12" customWidth="1"/>
    <col min="517" max="517" width="11.53515625" customWidth="1"/>
    <col min="518" max="518" width="11" customWidth="1"/>
    <col min="765" max="765" width="8" customWidth="1"/>
    <col min="766" max="766" width="53.53515625" customWidth="1"/>
    <col min="767" max="768" width="17.3828125" customWidth="1"/>
    <col min="769" max="769" width="18.84375" customWidth="1"/>
    <col min="770" max="770" width="16.3828125" customWidth="1"/>
    <col min="771" max="771" width="13.3046875" customWidth="1"/>
    <col min="772" max="772" width="12" customWidth="1"/>
    <col min="773" max="773" width="11.53515625" customWidth="1"/>
    <col min="774" max="774" width="11" customWidth="1"/>
    <col min="1021" max="1021" width="8" customWidth="1"/>
    <col min="1022" max="1022" width="53.53515625" customWidth="1"/>
    <col min="1023" max="1024" width="17.3828125" customWidth="1"/>
    <col min="1025" max="1025" width="18.84375" customWidth="1"/>
    <col min="1026" max="1026" width="16.3828125" customWidth="1"/>
    <col min="1027" max="1027" width="13.3046875" customWidth="1"/>
    <col min="1028" max="1028" width="12" customWidth="1"/>
    <col min="1029" max="1029" width="11.53515625" customWidth="1"/>
    <col min="1030" max="1030" width="11" customWidth="1"/>
    <col min="1277" max="1277" width="8" customWidth="1"/>
    <col min="1278" max="1278" width="53.53515625" customWidth="1"/>
    <col min="1279" max="1280" width="17.3828125" customWidth="1"/>
    <col min="1281" max="1281" width="18.84375" customWidth="1"/>
    <col min="1282" max="1282" width="16.3828125" customWidth="1"/>
    <col min="1283" max="1283" width="13.3046875" customWidth="1"/>
    <col min="1284" max="1284" width="12" customWidth="1"/>
    <col min="1285" max="1285" width="11.53515625" customWidth="1"/>
    <col min="1286" max="1286" width="11" customWidth="1"/>
    <col min="1533" max="1533" width="8" customWidth="1"/>
    <col min="1534" max="1534" width="53.53515625" customWidth="1"/>
    <col min="1535" max="1536" width="17.3828125" customWidth="1"/>
    <col min="1537" max="1537" width="18.84375" customWidth="1"/>
    <col min="1538" max="1538" width="16.3828125" customWidth="1"/>
    <col min="1539" max="1539" width="13.3046875" customWidth="1"/>
    <col min="1540" max="1540" width="12" customWidth="1"/>
    <col min="1541" max="1541" width="11.53515625" customWidth="1"/>
    <col min="1542" max="1542" width="11" customWidth="1"/>
    <col min="1789" max="1789" width="8" customWidth="1"/>
    <col min="1790" max="1790" width="53.53515625" customWidth="1"/>
    <col min="1791" max="1792" width="17.3828125" customWidth="1"/>
    <col min="1793" max="1793" width="18.84375" customWidth="1"/>
    <col min="1794" max="1794" width="16.3828125" customWidth="1"/>
    <col min="1795" max="1795" width="13.3046875" customWidth="1"/>
    <col min="1796" max="1796" width="12" customWidth="1"/>
    <col min="1797" max="1797" width="11.53515625" customWidth="1"/>
    <col min="1798" max="1798" width="11" customWidth="1"/>
    <col min="2045" max="2045" width="8" customWidth="1"/>
    <col min="2046" max="2046" width="53.53515625" customWidth="1"/>
    <col min="2047" max="2048" width="17.3828125" customWidth="1"/>
    <col min="2049" max="2049" width="18.84375" customWidth="1"/>
    <col min="2050" max="2050" width="16.3828125" customWidth="1"/>
    <col min="2051" max="2051" width="13.3046875" customWidth="1"/>
    <col min="2052" max="2052" width="12" customWidth="1"/>
    <col min="2053" max="2053" width="11.53515625" customWidth="1"/>
    <col min="2054" max="2054" width="11" customWidth="1"/>
    <col min="2301" max="2301" width="8" customWidth="1"/>
    <col min="2302" max="2302" width="53.53515625" customWidth="1"/>
    <col min="2303" max="2304" width="17.3828125" customWidth="1"/>
    <col min="2305" max="2305" width="18.84375" customWidth="1"/>
    <col min="2306" max="2306" width="16.3828125" customWidth="1"/>
    <col min="2307" max="2307" width="13.3046875" customWidth="1"/>
    <col min="2308" max="2308" width="12" customWidth="1"/>
    <col min="2309" max="2309" width="11.53515625" customWidth="1"/>
    <col min="2310" max="2310" width="11" customWidth="1"/>
    <col min="2557" max="2557" width="8" customWidth="1"/>
    <col min="2558" max="2558" width="53.53515625" customWidth="1"/>
    <col min="2559" max="2560" width="17.3828125" customWidth="1"/>
    <col min="2561" max="2561" width="18.84375" customWidth="1"/>
    <col min="2562" max="2562" width="16.3828125" customWidth="1"/>
    <col min="2563" max="2563" width="13.3046875" customWidth="1"/>
    <col min="2564" max="2564" width="12" customWidth="1"/>
    <col min="2565" max="2565" width="11.53515625" customWidth="1"/>
    <col min="2566" max="2566" width="11" customWidth="1"/>
    <col min="2813" max="2813" width="8" customWidth="1"/>
    <col min="2814" max="2814" width="53.53515625" customWidth="1"/>
    <col min="2815" max="2816" width="17.3828125" customWidth="1"/>
    <col min="2817" max="2817" width="18.84375" customWidth="1"/>
    <col min="2818" max="2818" width="16.3828125" customWidth="1"/>
    <col min="2819" max="2819" width="13.3046875" customWidth="1"/>
    <col min="2820" max="2820" width="12" customWidth="1"/>
    <col min="2821" max="2821" width="11.53515625" customWidth="1"/>
    <col min="2822" max="2822" width="11" customWidth="1"/>
    <col min="3069" max="3069" width="8" customWidth="1"/>
    <col min="3070" max="3070" width="53.53515625" customWidth="1"/>
    <col min="3071" max="3072" width="17.3828125" customWidth="1"/>
    <col min="3073" max="3073" width="18.84375" customWidth="1"/>
    <col min="3074" max="3074" width="16.3828125" customWidth="1"/>
    <col min="3075" max="3075" width="13.3046875" customWidth="1"/>
    <col min="3076" max="3076" width="12" customWidth="1"/>
    <col min="3077" max="3077" width="11.53515625" customWidth="1"/>
    <col min="3078" max="3078" width="11" customWidth="1"/>
    <col min="3325" max="3325" width="8" customWidth="1"/>
    <col min="3326" max="3326" width="53.53515625" customWidth="1"/>
    <col min="3327" max="3328" width="17.3828125" customWidth="1"/>
    <col min="3329" max="3329" width="18.84375" customWidth="1"/>
    <col min="3330" max="3330" width="16.3828125" customWidth="1"/>
    <col min="3331" max="3331" width="13.3046875" customWidth="1"/>
    <col min="3332" max="3332" width="12" customWidth="1"/>
    <col min="3333" max="3333" width="11.53515625" customWidth="1"/>
    <col min="3334" max="3334" width="11" customWidth="1"/>
    <col min="3581" max="3581" width="8" customWidth="1"/>
    <col min="3582" max="3582" width="53.53515625" customWidth="1"/>
    <col min="3583" max="3584" width="17.3828125" customWidth="1"/>
    <col min="3585" max="3585" width="18.84375" customWidth="1"/>
    <col min="3586" max="3586" width="16.3828125" customWidth="1"/>
    <col min="3587" max="3587" width="13.3046875" customWidth="1"/>
    <col min="3588" max="3588" width="12" customWidth="1"/>
    <col min="3589" max="3589" width="11.53515625" customWidth="1"/>
    <col min="3590" max="3590" width="11" customWidth="1"/>
    <col min="3837" max="3837" width="8" customWidth="1"/>
    <col min="3838" max="3838" width="53.53515625" customWidth="1"/>
    <col min="3839" max="3840" width="17.3828125" customWidth="1"/>
    <col min="3841" max="3841" width="18.84375" customWidth="1"/>
    <col min="3842" max="3842" width="16.3828125" customWidth="1"/>
    <col min="3843" max="3843" width="13.3046875" customWidth="1"/>
    <col min="3844" max="3844" width="12" customWidth="1"/>
    <col min="3845" max="3845" width="11.53515625" customWidth="1"/>
    <col min="3846" max="3846" width="11" customWidth="1"/>
    <col min="4093" max="4093" width="8" customWidth="1"/>
    <col min="4094" max="4094" width="53.53515625" customWidth="1"/>
    <col min="4095" max="4096" width="17.3828125" customWidth="1"/>
    <col min="4097" max="4097" width="18.84375" customWidth="1"/>
    <col min="4098" max="4098" width="16.3828125" customWidth="1"/>
    <col min="4099" max="4099" width="13.3046875" customWidth="1"/>
    <col min="4100" max="4100" width="12" customWidth="1"/>
    <col min="4101" max="4101" width="11.53515625" customWidth="1"/>
    <col min="4102" max="4102" width="11" customWidth="1"/>
    <col min="4349" max="4349" width="8" customWidth="1"/>
    <col min="4350" max="4350" width="53.53515625" customWidth="1"/>
    <col min="4351" max="4352" width="17.3828125" customWidth="1"/>
    <col min="4353" max="4353" width="18.84375" customWidth="1"/>
    <col min="4354" max="4354" width="16.3828125" customWidth="1"/>
    <col min="4355" max="4355" width="13.3046875" customWidth="1"/>
    <col min="4356" max="4356" width="12" customWidth="1"/>
    <col min="4357" max="4357" width="11.53515625" customWidth="1"/>
    <col min="4358" max="4358" width="11" customWidth="1"/>
    <col min="4605" max="4605" width="8" customWidth="1"/>
    <col min="4606" max="4606" width="53.53515625" customWidth="1"/>
    <col min="4607" max="4608" width="17.3828125" customWidth="1"/>
    <col min="4609" max="4609" width="18.84375" customWidth="1"/>
    <col min="4610" max="4610" width="16.3828125" customWidth="1"/>
    <col min="4611" max="4611" width="13.3046875" customWidth="1"/>
    <col min="4612" max="4612" width="12" customWidth="1"/>
    <col min="4613" max="4613" width="11.53515625" customWidth="1"/>
    <col min="4614" max="4614" width="11" customWidth="1"/>
    <col min="4861" max="4861" width="8" customWidth="1"/>
    <col min="4862" max="4862" width="53.53515625" customWidth="1"/>
    <col min="4863" max="4864" width="17.3828125" customWidth="1"/>
    <col min="4865" max="4865" width="18.84375" customWidth="1"/>
    <col min="4866" max="4866" width="16.3828125" customWidth="1"/>
    <col min="4867" max="4867" width="13.3046875" customWidth="1"/>
    <col min="4868" max="4868" width="12" customWidth="1"/>
    <col min="4869" max="4869" width="11.53515625" customWidth="1"/>
    <col min="4870" max="4870" width="11" customWidth="1"/>
    <col min="5117" max="5117" width="8" customWidth="1"/>
    <col min="5118" max="5118" width="53.53515625" customWidth="1"/>
    <col min="5119" max="5120" width="17.3828125" customWidth="1"/>
    <col min="5121" max="5121" width="18.84375" customWidth="1"/>
    <col min="5122" max="5122" width="16.3828125" customWidth="1"/>
    <col min="5123" max="5123" width="13.3046875" customWidth="1"/>
    <col min="5124" max="5124" width="12" customWidth="1"/>
    <col min="5125" max="5125" width="11.53515625" customWidth="1"/>
    <col min="5126" max="5126" width="11" customWidth="1"/>
    <col min="5373" max="5373" width="8" customWidth="1"/>
    <col min="5374" max="5374" width="53.53515625" customWidth="1"/>
    <col min="5375" max="5376" width="17.3828125" customWidth="1"/>
    <col min="5377" max="5377" width="18.84375" customWidth="1"/>
    <col min="5378" max="5378" width="16.3828125" customWidth="1"/>
    <col min="5379" max="5379" width="13.3046875" customWidth="1"/>
    <col min="5380" max="5380" width="12" customWidth="1"/>
    <col min="5381" max="5381" width="11.53515625" customWidth="1"/>
    <col min="5382" max="5382" width="11" customWidth="1"/>
    <col min="5629" max="5629" width="8" customWidth="1"/>
    <col min="5630" max="5630" width="53.53515625" customWidth="1"/>
    <col min="5631" max="5632" width="17.3828125" customWidth="1"/>
    <col min="5633" max="5633" width="18.84375" customWidth="1"/>
    <col min="5634" max="5634" width="16.3828125" customWidth="1"/>
    <col min="5635" max="5635" width="13.3046875" customWidth="1"/>
    <col min="5636" max="5636" width="12" customWidth="1"/>
    <col min="5637" max="5637" width="11.53515625" customWidth="1"/>
    <col min="5638" max="5638" width="11" customWidth="1"/>
    <col min="5885" max="5885" width="8" customWidth="1"/>
    <col min="5886" max="5886" width="53.53515625" customWidth="1"/>
    <col min="5887" max="5888" width="17.3828125" customWidth="1"/>
    <col min="5889" max="5889" width="18.84375" customWidth="1"/>
    <col min="5890" max="5890" width="16.3828125" customWidth="1"/>
    <col min="5891" max="5891" width="13.3046875" customWidth="1"/>
    <col min="5892" max="5892" width="12" customWidth="1"/>
    <col min="5893" max="5893" width="11.53515625" customWidth="1"/>
    <col min="5894" max="5894" width="11" customWidth="1"/>
    <col min="6141" max="6141" width="8" customWidth="1"/>
    <col min="6142" max="6142" width="53.53515625" customWidth="1"/>
    <col min="6143" max="6144" width="17.3828125" customWidth="1"/>
    <col min="6145" max="6145" width="18.84375" customWidth="1"/>
    <col min="6146" max="6146" width="16.3828125" customWidth="1"/>
    <col min="6147" max="6147" width="13.3046875" customWidth="1"/>
    <col min="6148" max="6148" width="12" customWidth="1"/>
    <col min="6149" max="6149" width="11.53515625" customWidth="1"/>
    <col min="6150" max="6150" width="11" customWidth="1"/>
    <col min="6397" max="6397" width="8" customWidth="1"/>
    <col min="6398" max="6398" width="53.53515625" customWidth="1"/>
    <col min="6399" max="6400" width="17.3828125" customWidth="1"/>
    <col min="6401" max="6401" width="18.84375" customWidth="1"/>
    <col min="6402" max="6402" width="16.3828125" customWidth="1"/>
    <col min="6403" max="6403" width="13.3046875" customWidth="1"/>
    <col min="6404" max="6404" width="12" customWidth="1"/>
    <col min="6405" max="6405" width="11.53515625" customWidth="1"/>
    <col min="6406" max="6406" width="11" customWidth="1"/>
    <col min="6653" max="6653" width="8" customWidth="1"/>
    <col min="6654" max="6654" width="53.53515625" customWidth="1"/>
    <col min="6655" max="6656" width="17.3828125" customWidth="1"/>
    <col min="6657" max="6657" width="18.84375" customWidth="1"/>
    <col min="6658" max="6658" width="16.3828125" customWidth="1"/>
    <col min="6659" max="6659" width="13.3046875" customWidth="1"/>
    <col min="6660" max="6660" width="12" customWidth="1"/>
    <col min="6661" max="6661" width="11.53515625" customWidth="1"/>
    <col min="6662" max="6662" width="11" customWidth="1"/>
    <col min="6909" max="6909" width="8" customWidth="1"/>
    <col min="6910" max="6910" width="53.53515625" customWidth="1"/>
    <col min="6911" max="6912" width="17.3828125" customWidth="1"/>
    <col min="6913" max="6913" width="18.84375" customWidth="1"/>
    <col min="6914" max="6914" width="16.3828125" customWidth="1"/>
    <col min="6915" max="6915" width="13.3046875" customWidth="1"/>
    <col min="6916" max="6916" width="12" customWidth="1"/>
    <col min="6917" max="6917" width="11.53515625" customWidth="1"/>
    <col min="6918" max="6918" width="11" customWidth="1"/>
    <col min="7165" max="7165" width="8" customWidth="1"/>
    <col min="7166" max="7166" width="53.53515625" customWidth="1"/>
    <col min="7167" max="7168" width="17.3828125" customWidth="1"/>
    <col min="7169" max="7169" width="18.84375" customWidth="1"/>
    <col min="7170" max="7170" width="16.3828125" customWidth="1"/>
    <col min="7171" max="7171" width="13.3046875" customWidth="1"/>
    <col min="7172" max="7172" width="12" customWidth="1"/>
    <col min="7173" max="7173" width="11.53515625" customWidth="1"/>
    <col min="7174" max="7174" width="11" customWidth="1"/>
    <col min="7421" max="7421" width="8" customWidth="1"/>
    <col min="7422" max="7422" width="53.53515625" customWidth="1"/>
    <col min="7423" max="7424" width="17.3828125" customWidth="1"/>
    <col min="7425" max="7425" width="18.84375" customWidth="1"/>
    <col min="7426" max="7426" width="16.3828125" customWidth="1"/>
    <col min="7427" max="7427" width="13.3046875" customWidth="1"/>
    <col min="7428" max="7428" width="12" customWidth="1"/>
    <col min="7429" max="7429" width="11.53515625" customWidth="1"/>
    <col min="7430" max="7430" width="11" customWidth="1"/>
    <col min="7677" max="7677" width="8" customWidth="1"/>
    <col min="7678" max="7678" width="53.53515625" customWidth="1"/>
    <col min="7679" max="7680" width="17.3828125" customWidth="1"/>
    <col min="7681" max="7681" width="18.84375" customWidth="1"/>
    <col min="7682" max="7682" width="16.3828125" customWidth="1"/>
    <col min="7683" max="7683" width="13.3046875" customWidth="1"/>
    <col min="7684" max="7684" width="12" customWidth="1"/>
    <col min="7685" max="7685" width="11.53515625" customWidth="1"/>
    <col min="7686" max="7686" width="11" customWidth="1"/>
    <col min="7933" max="7933" width="8" customWidth="1"/>
    <col min="7934" max="7934" width="53.53515625" customWidth="1"/>
    <col min="7935" max="7936" width="17.3828125" customWidth="1"/>
    <col min="7937" max="7937" width="18.84375" customWidth="1"/>
    <col min="7938" max="7938" width="16.3828125" customWidth="1"/>
    <col min="7939" max="7939" width="13.3046875" customWidth="1"/>
    <col min="7940" max="7940" width="12" customWidth="1"/>
    <col min="7941" max="7941" width="11.53515625" customWidth="1"/>
    <col min="7942" max="7942" width="11" customWidth="1"/>
    <col min="8189" max="8189" width="8" customWidth="1"/>
    <col min="8190" max="8190" width="53.53515625" customWidth="1"/>
    <col min="8191" max="8192" width="17.3828125" customWidth="1"/>
    <col min="8193" max="8193" width="18.84375" customWidth="1"/>
    <col min="8194" max="8194" width="16.3828125" customWidth="1"/>
    <col min="8195" max="8195" width="13.3046875" customWidth="1"/>
    <col min="8196" max="8196" width="12" customWidth="1"/>
    <col min="8197" max="8197" width="11.53515625" customWidth="1"/>
    <col min="8198" max="8198" width="11" customWidth="1"/>
    <col min="8445" max="8445" width="8" customWidth="1"/>
    <col min="8446" max="8446" width="53.53515625" customWidth="1"/>
    <col min="8447" max="8448" width="17.3828125" customWidth="1"/>
    <col min="8449" max="8449" width="18.84375" customWidth="1"/>
    <col min="8450" max="8450" width="16.3828125" customWidth="1"/>
    <col min="8451" max="8451" width="13.3046875" customWidth="1"/>
    <col min="8452" max="8452" width="12" customWidth="1"/>
    <col min="8453" max="8453" width="11.53515625" customWidth="1"/>
    <col min="8454" max="8454" width="11" customWidth="1"/>
    <col min="8701" max="8701" width="8" customWidth="1"/>
    <col min="8702" max="8702" width="53.53515625" customWidth="1"/>
    <col min="8703" max="8704" width="17.3828125" customWidth="1"/>
    <col min="8705" max="8705" width="18.84375" customWidth="1"/>
    <col min="8706" max="8706" width="16.3828125" customWidth="1"/>
    <col min="8707" max="8707" width="13.3046875" customWidth="1"/>
    <col min="8708" max="8708" width="12" customWidth="1"/>
    <col min="8709" max="8709" width="11.53515625" customWidth="1"/>
    <col min="8710" max="8710" width="11" customWidth="1"/>
    <col min="8957" max="8957" width="8" customWidth="1"/>
    <col min="8958" max="8958" width="53.53515625" customWidth="1"/>
    <col min="8959" max="8960" width="17.3828125" customWidth="1"/>
    <col min="8961" max="8961" width="18.84375" customWidth="1"/>
    <col min="8962" max="8962" width="16.3828125" customWidth="1"/>
    <col min="8963" max="8963" width="13.3046875" customWidth="1"/>
    <col min="8964" max="8964" width="12" customWidth="1"/>
    <col min="8965" max="8965" width="11.53515625" customWidth="1"/>
    <col min="8966" max="8966" width="11" customWidth="1"/>
    <col min="9213" max="9213" width="8" customWidth="1"/>
    <col min="9214" max="9214" width="53.53515625" customWidth="1"/>
    <col min="9215" max="9216" width="17.3828125" customWidth="1"/>
    <col min="9217" max="9217" width="18.84375" customWidth="1"/>
    <col min="9218" max="9218" width="16.3828125" customWidth="1"/>
    <col min="9219" max="9219" width="13.3046875" customWidth="1"/>
    <col min="9220" max="9220" width="12" customWidth="1"/>
    <col min="9221" max="9221" width="11.53515625" customWidth="1"/>
    <col min="9222" max="9222" width="11" customWidth="1"/>
    <col min="9469" max="9469" width="8" customWidth="1"/>
    <col min="9470" max="9470" width="53.53515625" customWidth="1"/>
    <col min="9471" max="9472" width="17.3828125" customWidth="1"/>
    <col min="9473" max="9473" width="18.84375" customWidth="1"/>
    <col min="9474" max="9474" width="16.3828125" customWidth="1"/>
    <col min="9475" max="9475" width="13.3046875" customWidth="1"/>
    <col min="9476" max="9476" width="12" customWidth="1"/>
    <col min="9477" max="9477" width="11.53515625" customWidth="1"/>
    <col min="9478" max="9478" width="11" customWidth="1"/>
    <col min="9725" max="9725" width="8" customWidth="1"/>
    <col min="9726" max="9726" width="53.53515625" customWidth="1"/>
    <col min="9727" max="9728" width="17.3828125" customWidth="1"/>
    <col min="9729" max="9729" width="18.84375" customWidth="1"/>
    <col min="9730" max="9730" width="16.3828125" customWidth="1"/>
    <col min="9731" max="9731" width="13.3046875" customWidth="1"/>
    <col min="9732" max="9732" width="12" customWidth="1"/>
    <col min="9733" max="9733" width="11.53515625" customWidth="1"/>
    <col min="9734" max="9734" width="11" customWidth="1"/>
    <col min="9981" max="9981" width="8" customWidth="1"/>
    <col min="9982" max="9982" width="53.53515625" customWidth="1"/>
    <col min="9983" max="9984" width="17.3828125" customWidth="1"/>
    <col min="9985" max="9985" width="18.84375" customWidth="1"/>
    <col min="9986" max="9986" width="16.3828125" customWidth="1"/>
    <col min="9987" max="9987" width="13.3046875" customWidth="1"/>
    <col min="9988" max="9988" width="12" customWidth="1"/>
    <col min="9989" max="9989" width="11.53515625" customWidth="1"/>
    <col min="9990" max="9990" width="11" customWidth="1"/>
    <col min="10237" max="10237" width="8" customWidth="1"/>
    <col min="10238" max="10238" width="53.53515625" customWidth="1"/>
    <col min="10239" max="10240" width="17.3828125" customWidth="1"/>
    <col min="10241" max="10241" width="18.84375" customWidth="1"/>
    <col min="10242" max="10242" width="16.3828125" customWidth="1"/>
    <col min="10243" max="10243" width="13.3046875" customWidth="1"/>
    <col min="10244" max="10244" width="12" customWidth="1"/>
    <col min="10245" max="10245" width="11.53515625" customWidth="1"/>
    <col min="10246" max="10246" width="11" customWidth="1"/>
    <col min="10493" max="10493" width="8" customWidth="1"/>
    <col min="10494" max="10494" width="53.53515625" customWidth="1"/>
    <col min="10495" max="10496" width="17.3828125" customWidth="1"/>
    <col min="10497" max="10497" width="18.84375" customWidth="1"/>
    <col min="10498" max="10498" width="16.3828125" customWidth="1"/>
    <col min="10499" max="10499" width="13.3046875" customWidth="1"/>
    <col min="10500" max="10500" width="12" customWidth="1"/>
    <col min="10501" max="10501" width="11.53515625" customWidth="1"/>
    <col min="10502" max="10502" width="11" customWidth="1"/>
    <col min="10749" max="10749" width="8" customWidth="1"/>
    <col min="10750" max="10750" width="53.53515625" customWidth="1"/>
    <col min="10751" max="10752" width="17.3828125" customWidth="1"/>
    <col min="10753" max="10753" width="18.84375" customWidth="1"/>
    <col min="10754" max="10754" width="16.3828125" customWidth="1"/>
    <col min="10755" max="10755" width="13.3046875" customWidth="1"/>
    <col min="10756" max="10756" width="12" customWidth="1"/>
    <col min="10757" max="10757" width="11.53515625" customWidth="1"/>
    <col min="10758" max="10758" width="11" customWidth="1"/>
    <col min="11005" max="11005" width="8" customWidth="1"/>
    <col min="11006" max="11006" width="53.53515625" customWidth="1"/>
    <col min="11007" max="11008" width="17.3828125" customWidth="1"/>
    <col min="11009" max="11009" width="18.84375" customWidth="1"/>
    <col min="11010" max="11010" width="16.3828125" customWidth="1"/>
    <col min="11011" max="11011" width="13.3046875" customWidth="1"/>
    <col min="11012" max="11012" width="12" customWidth="1"/>
    <col min="11013" max="11013" width="11.53515625" customWidth="1"/>
    <col min="11014" max="11014" width="11" customWidth="1"/>
    <col min="11261" max="11261" width="8" customWidth="1"/>
    <col min="11262" max="11262" width="53.53515625" customWidth="1"/>
    <col min="11263" max="11264" width="17.3828125" customWidth="1"/>
    <col min="11265" max="11265" width="18.84375" customWidth="1"/>
    <col min="11266" max="11266" width="16.3828125" customWidth="1"/>
    <col min="11267" max="11267" width="13.3046875" customWidth="1"/>
    <col min="11268" max="11268" width="12" customWidth="1"/>
    <col min="11269" max="11269" width="11.53515625" customWidth="1"/>
    <col min="11270" max="11270" width="11" customWidth="1"/>
    <col min="11517" max="11517" width="8" customWidth="1"/>
    <col min="11518" max="11518" width="53.53515625" customWidth="1"/>
    <col min="11519" max="11520" width="17.3828125" customWidth="1"/>
    <col min="11521" max="11521" width="18.84375" customWidth="1"/>
    <col min="11522" max="11522" width="16.3828125" customWidth="1"/>
    <col min="11523" max="11523" width="13.3046875" customWidth="1"/>
    <col min="11524" max="11524" width="12" customWidth="1"/>
    <col min="11525" max="11525" width="11.53515625" customWidth="1"/>
    <col min="11526" max="11526" width="11" customWidth="1"/>
    <col min="11773" max="11773" width="8" customWidth="1"/>
    <col min="11774" max="11774" width="53.53515625" customWidth="1"/>
    <col min="11775" max="11776" width="17.3828125" customWidth="1"/>
    <col min="11777" max="11777" width="18.84375" customWidth="1"/>
    <col min="11778" max="11778" width="16.3828125" customWidth="1"/>
    <col min="11779" max="11779" width="13.3046875" customWidth="1"/>
    <col min="11780" max="11780" width="12" customWidth="1"/>
    <col min="11781" max="11781" width="11.53515625" customWidth="1"/>
    <col min="11782" max="11782" width="11" customWidth="1"/>
    <col min="12029" max="12029" width="8" customWidth="1"/>
    <col min="12030" max="12030" width="53.53515625" customWidth="1"/>
    <col min="12031" max="12032" width="17.3828125" customWidth="1"/>
    <col min="12033" max="12033" width="18.84375" customWidth="1"/>
    <col min="12034" max="12034" width="16.3828125" customWidth="1"/>
    <col min="12035" max="12035" width="13.3046875" customWidth="1"/>
    <col min="12036" max="12036" width="12" customWidth="1"/>
    <col min="12037" max="12037" width="11.53515625" customWidth="1"/>
    <col min="12038" max="12038" width="11" customWidth="1"/>
    <col min="12285" max="12285" width="8" customWidth="1"/>
    <col min="12286" max="12286" width="53.53515625" customWidth="1"/>
    <col min="12287" max="12288" width="17.3828125" customWidth="1"/>
    <col min="12289" max="12289" width="18.84375" customWidth="1"/>
    <col min="12290" max="12290" width="16.3828125" customWidth="1"/>
    <col min="12291" max="12291" width="13.3046875" customWidth="1"/>
    <col min="12292" max="12292" width="12" customWidth="1"/>
    <col min="12293" max="12293" width="11.53515625" customWidth="1"/>
    <col min="12294" max="12294" width="11" customWidth="1"/>
    <col min="12541" max="12541" width="8" customWidth="1"/>
    <col min="12542" max="12542" width="53.53515625" customWidth="1"/>
    <col min="12543" max="12544" width="17.3828125" customWidth="1"/>
    <col min="12545" max="12545" width="18.84375" customWidth="1"/>
    <col min="12546" max="12546" width="16.3828125" customWidth="1"/>
    <col min="12547" max="12547" width="13.3046875" customWidth="1"/>
    <col min="12548" max="12548" width="12" customWidth="1"/>
    <col min="12549" max="12549" width="11.53515625" customWidth="1"/>
    <col min="12550" max="12550" width="11" customWidth="1"/>
    <col min="12797" max="12797" width="8" customWidth="1"/>
    <col min="12798" max="12798" width="53.53515625" customWidth="1"/>
    <col min="12799" max="12800" width="17.3828125" customWidth="1"/>
    <col min="12801" max="12801" width="18.84375" customWidth="1"/>
    <col min="12802" max="12802" width="16.3828125" customWidth="1"/>
    <col min="12803" max="12803" width="13.3046875" customWidth="1"/>
    <col min="12804" max="12804" width="12" customWidth="1"/>
    <col min="12805" max="12805" width="11.53515625" customWidth="1"/>
    <col min="12806" max="12806" width="11" customWidth="1"/>
    <col min="13053" max="13053" width="8" customWidth="1"/>
    <col min="13054" max="13054" width="53.53515625" customWidth="1"/>
    <col min="13055" max="13056" width="17.3828125" customWidth="1"/>
    <col min="13057" max="13057" width="18.84375" customWidth="1"/>
    <col min="13058" max="13058" width="16.3828125" customWidth="1"/>
    <col min="13059" max="13059" width="13.3046875" customWidth="1"/>
    <col min="13060" max="13060" width="12" customWidth="1"/>
    <col min="13061" max="13061" width="11.53515625" customWidth="1"/>
    <col min="13062" max="13062" width="11" customWidth="1"/>
    <col min="13309" max="13309" width="8" customWidth="1"/>
    <col min="13310" max="13310" width="53.53515625" customWidth="1"/>
    <col min="13311" max="13312" width="17.3828125" customWidth="1"/>
    <col min="13313" max="13313" width="18.84375" customWidth="1"/>
    <col min="13314" max="13314" width="16.3828125" customWidth="1"/>
    <col min="13315" max="13315" width="13.3046875" customWidth="1"/>
    <col min="13316" max="13316" width="12" customWidth="1"/>
    <col min="13317" max="13317" width="11.53515625" customWidth="1"/>
    <col min="13318" max="13318" width="11" customWidth="1"/>
    <col min="13565" max="13565" width="8" customWidth="1"/>
    <col min="13566" max="13566" width="53.53515625" customWidth="1"/>
    <col min="13567" max="13568" width="17.3828125" customWidth="1"/>
    <col min="13569" max="13569" width="18.84375" customWidth="1"/>
    <col min="13570" max="13570" width="16.3828125" customWidth="1"/>
    <col min="13571" max="13571" width="13.3046875" customWidth="1"/>
    <col min="13572" max="13572" width="12" customWidth="1"/>
    <col min="13573" max="13573" width="11.53515625" customWidth="1"/>
    <col min="13574" max="13574" width="11" customWidth="1"/>
    <col min="13821" max="13821" width="8" customWidth="1"/>
    <col min="13822" max="13822" width="53.53515625" customWidth="1"/>
    <col min="13823" max="13824" width="17.3828125" customWidth="1"/>
    <col min="13825" max="13825" width="18.84375" customWidth="1"/>
    <col min="13826" max="13826" width="16.3828125" customWidth="1"/>
    <col min="13827" max="13827" width="13.3046875" customWidth="1"/>
    <col min="13828" max="13828" width="12" customWidth="1"/>
    <col min="13829" max="13829" width="11.53515625" customWidth="1"/>
    <col min="13830" max="13830" width="11" customWidth="1"/>
    <col min="14077" max="14077" width="8" customWidth="1"/>
    <col min="14078" max="14078" width="53.53515625" customWidth="1"/>
    <col min="14079" max="14080" width="17.3828125" customWidth="1"/>
    <col min="14081" max="14081" width="18.84375" customWidth="1"/>
    <col min="14082" max="14082" width="16.3828125" customWidth="1"/>
    <col min="14083" max="14083" width="13.3046875" customWidth="1"/>
    <col min="14084" max="14084" width="12" customWidth="1"/>
    <col min="14085" max="14085" width="11.53515625" customWidth="1"/>
    <col min="14086" max="14086" width="11" customWidth="1"/>
    <col min="14333" max="14333" width="8" customWidth="1"/>
    <col min="14334" max="14334" width="53.53515625" customWidth="1"/>
    <col min="14335" max="14336" width="17.3828125" customWidth="1"/>
    <col min="14337" max="14337" width="18.84375" customWidth="1"/>
    <col min="14338" max="14338" width="16.3828125" customWidth="1"/>
    <col min="14339" max="14339" width="13.3046875" customWidth="1"/>
    <col min="14340" max="14340" width="12" customWidth="1"/>
    <col min="14341" max="14341" width="11.53515625" customWidth="1"/>
    <col min="14342" max="14342" width="11" customWidth="1"/>
    <col min="14589" max="14589" width="8" customWidth="1"/>
    <col min="14590" max="14590" width="53.53515625" customWidth="1"/>
    <col min="14591" max="14592" width="17.3828125" customWidth="1"/>
    <col min="14593" max="14593" width="18.84375" customWidth="1"/>
    <col min="14594" max="14594" width="16.3828125" customWidth="1"/>
    <col min="14595" max="14595" width="13.3046875" customWidth="1"/>
    <col min="14596" max="14596" width="12" customWidth="1"/>
    <col min="14597" max="14597" width="11.53515625" customWidth="1"/>
    <col min="14598" max="14598" width="11" customWidth="1"/>
    <col min="14845" max="14845" width="8" customWidth="1"/>
    <col min="14846" max="14846" width="53.53515625" customWidth="1"/>
    <col min="14847" max="14848" width="17.3828125" customWidth="1"/>
    <col min="14849" max="14849" width="18.84375" customWidth="1"/>
    <col min="14850" max="14850" width="16.3828125" customWidth="1"/>
    <col min="14851" max="14851" width="13.3046875" customWidth="1"/>
    <col min="14852" max="14852" width="12" customWidth="1"/>
    <col min="14853" max="14853" width="11.53515625" customWidth="1"/>
    <col min="14854" max="14854" width="11" customWidth="1"/>
    <col min="15101" max="15101" width="8" customWidth="1"/>
    <col min="15102" max="15102" width="53.53515625" customWidth="1"/>
    <col min="15103" max="15104" width="17.3828125" customWidth="1"/>
    <col min="15105" max="15105" width="18.84375" customWidth="1"/>
    <col min="15106" max="15106" width="16.3828125" customWidth="1"/>
    <col min="15107" max="15107" width="13.3046875" customWidth="1"/>
    <col min="15108" max="15108" width="12" customWidth="1"/>
    <col min="15109" max="15109" width="11.53515625" customWidth="1"/>
    <col min="15110" max="15110" width="11" customWidth="1"/>
    <col min="15357" max="15357" width="8" customWidth="1"/>
    <col min="15358" max="15358" width="53.53515625" customWidth="1"/>
    <col min="15359" max="15360" width="17.3828125" customWidth="1"/>
    <col min="15361" max="15361" width="18.84375" customWidth="1"/>
    <col min="15362" max="15362" width="16.3828125" customWidth="1"/>
    <col min="15363" max="15363" width="13.3046875" customWidth="1"/>
    <col min="15364" max="15364" width="12" customWidth="1"/>
    <col min="15365" max="15365" width="11.53515625" customWidth="1"/>
    <col min="15366" max="15366" width="11" customWidth="1"/>
    <col min="15613" max="15613" width="8" customWidth="1"/>
    <col min="15614" max="15614" width="53.53515625" customWidth="1"/>
    <col min="15615" max="15616" width="17.3828125" customWidth="1"/>
    <col min="15617" max="15617" width="18.84375" customWidth="1"/>
    <col min="15618" max="15618" width="16.3828125" customWidth="1"/>
    <col min="15619" max="15619" width="13.3046875" customWidth="1"/>
    <col min="15620" max="15620" width="12" customWidth="1"/>
    <col min="15621" max="15621" width="11.53515625" customWidth="1"/>
    <col min="15622" max="15622" width="11" customWidth="1"/>
    <col min="15869" max="15869" width="8" customWidth="1"/>
    <col min="15870" max="15870" width="53.53515625" customWidth="1"/>
    <col min="15871" max="15872" width="17.3828125" customWidth="1"/>
    <col min="15873" max="15873" width="18.84375" customWidth="1"/>
    <col min="15874" max="15874" width="16.3828125" customWidth="1"/>
    <col min="15875" max="15875" width="13.3046875" customWidth="1"/>
    <col min="15876" max="15876" width="12" customWidth="1"/>
    <col min="15877" max="15877" width="11.53515625" customWidth="1"/>
    <col min="15878" max="15878" width="11" customWidth="1"/>
    <col min="16125" max="16125" width="8" customWidth="1"/>
    <col min="16126" max="16126" width="53.53515625" customWidth="1"/>
    <col min="16127" max="16128" width="17.3828125" customWidth="1"/>
    <col min="16129" max="16129" width="18.84375" customWidth="1"/>
    <col min="16130" max="16130" width="16.3828125" customWidth="1"/>
    <col min="16131" max="16131" width="13.3046875" customWidth="1"/>
    <col min="16132" max="16132" width="12" customWidth="1"/>
    <col min="16133" max="16133" width="11.53515625" customWidth="1"/>
    <col min="16134" max="16134" width="11" customWidth="1"/>
  </cols>
  <sheetData>
    <row r="1" spans="1:10" ht="15.45">
      <c r="A1" s="232" t="s">
        <v>298</v>
      </c>
      <c r="E1" s="34"/>
      <c r="F1" s="42"/>
      <c r="G1" s="42"/>
    </row>
    <row r="2" spans="1:10" ht="15.45">
      <c r="A2" s="233" t="s">
        <v>299</v>
      </c>
      <c r="E2" s="35"/>
      <c r="F2" s="35"/>
      <c r="G2" s="35"/>
    </row>
    <row r="3" spans="1:10" ht="15.45">
      <c r="A3" s="233" t="s">
        <v>491</v>
      </c>
      <c r="E3" s="35"/>
      <c r="F3" s="35"/>
      <c r="G3" s="35"/>
    </row>
    <row r="4" spans="1:10">
      <c r="E4" s="195"/>
      <c r="F4" s="35"/>
      <c r="G4" s="35"/>
    </row>
    <row r="5" spans="1:10" ht="15.45">
      <c r="A5" s="1"/>
      <c r="B5" s="234" t="s">
        <v>0</v>
      </c>
      <c r="C5" s="2"/>
    </row>
    <row r="6" spans="1:10">
      <c r="A6" s="3" t="s">
        <v>1</v>
      </c>
      <c r="B6" s="107" t="s">
        <v>2</v>
      </c>
      <c r="C6" s="115" t="s">
        <v>316</v>
      </c>
      <c r="D6" s="127" t="s">
        <v>369</v>
      </c>
      <c r="E6" s="196" t="s">
        <v>3</v>
      </c>
      <c r="F6" s="115" t="s">
        <v>317</v>
      </c>
      <c r="G6" s="115" t="s">
        <v>370</v>
      </c>
    </row>
    <row r="7" spans="1:10">
      <c r="A7" s="5" t="s">
        <v>4</v>
      </c>
      <c r="B7" s="86" t="s">
        <v>5</v>
      </c>
      <c r="C7" s="116">
        <v>35828735.390000001</v>
      </c>
      <c r="D7" s="120">
        <v>41211069</v>
      </c>
      <c r="E7" s="197">
        <v>44547277</v>
      </c>
      <c r="F7" s="116">
        <v>47231288</v>
      </c>
      <c r="G7" s="116">
        <v>47673567</v>
      </c>
    </row>
    <row r="8" spans="1:10">
      <c r="A8" s="5" t="s">
        <v>6</v>
      </c>
      <c r="B8" s="86" t="s">
        <v>7</v>
      </c>
      <c r="C8" s="76">
        <v>0</v>
      </c>
      <c r="D8" s="117">
        <v>0</v>
      </c>
      <c r="E8" s="144">
        <v>0</v>
      </c>
      <c r="F8" s="76">
        <v>0</v>
      </c>
      <c r="G8" s="76">
        <v>0</v>
      </c>
    </row>
    <row r="9" spans="1:10">
      <c r="A9" s="7" t="s">
        <v>8</v>
      </c>
      <c r="B9" s="108" t="s">
        <v>9</v>
      </c>
      <c r="C9" s="118">
        <v>35828735.390000001</v>
      </c>
      <c r="D9" s="128">
        <f t="shared" ref="D9:G9" si="0">SUM(D7:D8)</f>
        <v>41211069</v>
      </c>
      <c r="E9" s="198">
        <f t="shared" si="0"/>
        <v>44547277</v>
      </c>
      <c r="F9" s="118">
        <f t="shared" si="0"/>
        <v>47231288</v>
      </c>
      <c r="G9" s="118">
        <f t="shared" si="0"/>
        <v>47673567</v>
      </c>
    </row>
    <row r="10" spans="1:10">
      <c r="A10" s="9" t="s">
        <v>10</v>
      </c>
      <c r="B10" s="86" t="s">
        <v>11</v>
      </c>
      <c r="C10" s="116">
        <v>1729912</v>
      </c>
      <c r="D10" s="117">
        <v>1776665</v>
      </c>
      <c r="E10" s="144">
        <v>1770000</v>
      </c>
      <c r="F10" s="76">
        <v>1770000</v>
      </c>
      <c r="G10" s="76">
        <v>1770000</v>
      </c>
      <c r="H10" s="152"/>
      <c r="I10" s="19"/>
    </row>
    <row r="11" spans="1:10">
      <c r="A11" s="9" t="s">
        <v>12</v>
      </c>
      <c r="B11" s="86" t="s">
        <v>13</v>
      </c>
      <c r="C11" s="116">
        <v>200248</v>
      </c>
      <c r="D11" s="117">
        <v>239510</v>
      </c>
      <c r="E11" s="144">
        <v>230000</v>
      </c>
      <c r="F11" s="76">
        <v>230000</v>
      </c>
      <c r="G11" s="76">
        <v>230000</v>
      </c>
      <c r="I11" s="19"/>
    </row>
    <row r="12" spans="1:10">
      <c r="A12" s="7" t="s">
        <v>14</v>
      </c>
      <c r="B12" s="108" t="s">
        <v>15</v>
      </c>
      <c r="C12" s="119">
        <v>1930160</v>
      </c>
      <c r="D12" s="129">
        <f>SUM(D10:D11)</f>
        <v>2016175</v>
      </c>
      <c r="E12" s="199">
        <f>SUM(E10:E11)</f>
        <v>2000000</v>
      </c>
      <c r="F12" s="119">
        <f>SUM(F10:F11)</f>
        <v>2000000</v>
      </c>
      <c r="G12" s="119">
        <f>SUM(G10:G11)</f>
        <v>2000000</v>
      </c>
      <c r="H12" s="19"/>
      <c r="I12" s="19"/>
      <c r="J12" s="19"/>
    </row>
    <row r="13" spans="1:10">
      <c r="A13" s="9" t="s">
        <v>16</v>
      </c>
      <c r="B13" s="86" t="s">
        <v>17</v>
      </c>
      <c r="C13" s="116">
        <v>1024307</v>
      </c>
      <c r="D13" s="117">
        <v>1065301</v>
      </c>
      <c r="E13" s="144">
        <v>1061100</v>
      </c>
      <c r="F13" s="76">
        <v>1061100</v>
      </c>
      <c r="G13" s="76">
        <v>1061100</v>
      </c>
      <c r="H13" s="152"/>
      <c r="I13" s="19"/>
    </row>
    <row r="14" spans="1:10">
      <c r="A14" s="9" t="s">
        <v>18</v>
      </c>
      <c r="B14" s="86" t="s">
        <v>19</v>
      </c>
      <c r="C14" s="116">
        <v>96208</v>
      </c>
      <c r="D14" s="117">
        <v>84917</v>
      </c>
      <c r="E14" s="144">
        <v>77200</v>
      </c>
      <c r="F14" s="76">
        <v>84000</v>
      </c>
      <c r="G14" s="76">
        <v>84000</v>
      </c>
      <c r="I14" s="19"/>
    </row>
    <row r="15" spans="1:10">
      <c r="A15" s="7" t="s">
        <v>20</v>
      </c>
      <c r="B15" s="108" t="s">
        <v>15</v>
      </c>
      <c r="C15" s="119">
        <v>1120515</v>
      </c>
      <c r="D15" s="129">
        <f t="shared" ref="D15:F15" si="1">SUM(D13:D14)</f>
        <v>1150218</v>
      </c>
      <c r="E15" s="199">
        <f t="shared" si="1"/>
        <v>1138300</v>
      </c>
      <c r="F15" s="119">
        <f t="shared" si="1"/>
        <v>1145100</v>
      </c>
      <c r="G15" s="119">
        <f t="shared" ref="G15" si="2">SUM(G13:G14)</f>
        <v>1145100</v>
      </c>
      <c r="I15" s="19"/>
    </row>
    <row r="16" spans="1:10">
      <c r="A16" s="9" t="s">
        <v>21</v>
      </c>
      <c r="B16" s="86" t="s">
        <v>22</v>
      </c>
      <c r="C16" s="116">
        <v>658227</v>
      </c>
      <c r="D16" s="117">
        <v>680590</v>
      </c>
      <c r="E16" s="144">
        <v>690000</v>
      </c>
      <c r="F16" s="76">
        <v>770000</v>
      </c>
      <c r="G16" s="76">
        <v>770000</v>
      </c>
      <c r="H16" s="152"/>
      <c r="I16" s="19"/>
    </row>
    <row r="17" spans="1:7">
      <c r="A17" s="9" t="s">
        <v>23</v>
      </c>
      <c r="B17" s="86" t="s">
        <v>24</v>
      </c>
      <c r="C17" s="116">
        <v>77016</v>
      </c>
      <c r="D17" s="117">
        <v>101555</v>
      </c>
      <c r="E17" s="144">
        <v>95000</v>
      </c>
      <c r="F17" s="76">
        <v>95000</v>
      </c>
      <c r="G17" s="76">
        <v>95000</v>
      </c>
    </row>
    <row r="18" spans="1:7">
      <c r="A18" s="7" t="s">
        <v>25</v>
      </c>
      <c r="B18" s="108" t="s">
        <v>26</v>
      </c>
      <c r="C18" s="119">
        <v>735243</v>
      </c>
      <c r="D18" s="129">
        <f t="shared" ref="D18:G18" si="3">SUM(D16:D17)</f>
        <v>782145</v>
      </c>
      <c r="E18" s="199">
        <f t="shared" si="3"/>
        <v>785000</v>
      </c>
      <c r="F18" s="119">
        <f t="shared" si="3"/>
        <v>865000</v>
      </c>
      <c r="G18" s="119">
        <f t="shared" si="3"/>
        <v>865000</v>
      </c>
    </row>
    <row r="19" spans="1:7">
      <c r="A19" s="9" t="s">
        <v>27</v>
      </c>
      <c r="B19" s="86" t="s">
        <v>28</v>
      </c>
      <c r="C19" s="116">
        <v>3879</v>
      </c>
      <c r="D19" s="120">
        <v>5625</v>
      </c>
      <c r="E19" s="144">
        <v>5000</v>
      </c>
      <c r="F19" s="76">
        <v>5000</v>
      </c>
      <c r="G19" s="76">
        <v>5000</v>
      </c>
    </row>
    <row r="20" spans="1:7">
      <c r="A20" s="7" t="s">
        <v>29</v>
      </c>
      <c r="B20" s="108" t="s">
        <v>15</v>
      </c>
      <c r="C20" s="119">
        <v>3879</v>
      </c>
      <c r="D20" s="129">
        <f t="shared" ref="D20:F20" si="4">SUM(D19)</f>
        <v>5625</v>
      </c>
      <c r="E20" s="199">
        <f t="shared" si="4"/>
        <v>5000</v>
      </c>
      <c r="F20" s="119">
        <f t="shared" si="4"/>
        <v>5000</v>
      </c>
      <c r="G20" s="119">
        <f t="shared" ref="G20" si="5">SUM(G19)</f>
        <v>5000</v>
      </c>
    </row>
    <row r="21" spans="1:7">
      <c r="A21" s="9" t="s">
        <v>30</v>
      </c>
      <c r="B21" s="86" t="s">
        <v>31</v>
      </c>
      <c r="C21" s="116">
        <v>222023</v>
      </c>
      <c r="D21" s="117">
        <v>133866</v>
      </c>
      <c r="E21" s="144">
        <v>140000</v>
      </c>
      <c r="F21" s="76">
        <v>160000</v>
      </c>
      <c r="G21" s="76">
        <v>160000</v>
      </c>
    </row>
    <row r="22" spans="1:7">
      <c r="A22" s="7" t="s">
        <v>32</v>
      </c>
      <c r="B22" s="108" t="s">
        <v>15</v>
      </c>
      <c r="C22" s="119">
        <v>222023</v>
      </c>
      <c r="D22" s="129">
        <f t="shared" ref="D22:G22" si="6">SUM(D21)</f>
        <v>133866</v>
      </c>
      <c r="E22" s="199">
        <f t="shared" si="6"/>
        <v>140000</v>
      </c>
      <c r="F22" s="119">
        <f t="shared" si="6"/>
        <v>160000</v>
      </c>
      <c r="G22" s="119">
        <f t="shared" si="6"/>
        <v>160000</v>
      </c>
    </row>
    <row r="23" spans="1:7">
      <c r="A23" s="9" t="s">
        <v>33</v>
      </c>
      <c r="B23" s="86" t="s">
        <v>34</v>
      </c>
      <c r="C23" s="116">
        <v>0</v>
      </c>
      <c r="D23" s="117">
        <v>5514</v>
      </c>
      <c r="E23" s="144">
        <v>2000</v>
      </c>
      <c r="F23" s="76">
        <v>3002</v>
      </c>
      <c r="G23" s="76">
        <v>3002</v>
      </c>
    </row>
    <row r="24" spans="1:7">
      <c r="A24" s="9" t="s">
        <v>35</v>
      </c>
      <c r="B24" s="86" t="s">
        <v>36</v>
      </c>
      <c r="C24" s="76">
        <v>0</v>
      </c>
      <c r="D24" s="117">
        <v>0</v>
      </c>
      <c r="E24" s="144">
        <v>0</v>
      </c>
      <c r="F24" s="76">
        <v>0</v>
      </c>
      <c r="G24" s="76">
        <v>0</v>
      </c>
    </row>
    <row r="25" spans="1:7">
      <c r="A25" s="7" t="s">
        <v>37</v>
      </c>
      <c r="B25" s="108" t="s">
        <v>15</v>
      </c>
      <c r="C25" s="119">
        <v>0</v>
      </c>
      <c r="D25" s="129">
        <f>SUM(D23)</f>
        <v>5514</v>
      </c>
      <c r="E25" s="199">
        <f>SUM(E23)</f>
        <v>2000</v>
      </c>
      <c r="F25" s="119">
        <f>SUM(F23)</f>
        <v>3002</v>
      </c>
      <c r="G25" s="119">
        <f>SUM(G23)</f>
        <v>3002</v>
      </c>
    </row>
    <row r="26" spans="1:7">
      <c r="A26" s="5" t="s">
        <v>38</v>
      </c>
      <c r="B26" s="86" t="s">
        <v>39</v>
      </c>
      <c r="C26" s="116">
        <v>4955</v>
      </c>
      <c r="D26" s="120">
        <v>4897</v>
      </c>
      <c r="E26" s="144">
        <v>4000</v>
      </c>
      <c r="F26" s="76">
        <v>4000</v>
      </c>
      <c r="G26" s="76">
        <v>4000</v>
      </c>
    </row>
    <row r="27" spans="1:7">
      <c r="A27" s="5" t="s">
        <v>40</v>
      </c>
      <c r="B27" s="86" t="s">
        <v>41</v>
      </c>
      <c r="C27" s="116">
        <v>142</v>
      </c>
      <c r="D27" s="120">
        <v>4</v>
      </c>
      <c r="E27" s="144">
        <v>150</v>
      </c>
      <c r="F27" s="76">
        <v>150</v>
      </c>
      <c r="G27" s="76">
        <v>150</v>
      </c>
    </row>
    <row r="28" spans="1:7">
      <c r="A28" s="9" t="s">
        <v>42</v>
      </c>
      <c r="B28" s="86" t="s">
        <v>43</v>
      </c>
      <c r="C28" s="116">
        <v>3138</v>
      </c>
      <c r="D28" s="120">
        <v>2850</v>
      </c>
      <c r="E28" s="144">
        <v>2638</v>
      </c>
      <c r="F28" s="76">
        <v>3300</v>
      </c>
      <c r="G28" s="76">
        <v>3300</v>
      </c>
    </row>
    <row r="29" spans="1:7">
      <c r="A29" s="58" t="s">
        <v>362</v>
      </c>
      <c r="B29" s="86" t="s">
        <v>363</v>
      </c>
      <c r="C29" s="116">
        <v>14</v>
      </c>
      <c r="D29" s="120">
        <v>0</v>
      </c>
      <c r="E29" s="144">
        <v>0</v>
      </c>
      <c r="F29" s="76">
        <v>0</v>
      </c>
      <c r="G29" s="76">
        <v>0</v>
      </c>
    </row>
    <row r="30" spans="1:7">
      <c r="A30" s="9" t="s">
        <v>44</v>
      </c>
      <c r="B30" s="86" t="s">
        <v>45</v>
      </c>
      <c r="C30" s="116">
        <v>111.02</v>
      </c>
      <c r="D30" s="120">
        <v>23</v>
      </c>
      <c r="E30" s="144">
        <v>30</v>
      </c>
      <c r="F30" s="76">
        <v>380</v>
      </c>
      <c r="G30" s="76">
        <v>380</v>
      </c>
    </row>
    <row r="31" spans="1:7">
      <c r="A31" s="7" t="s">
        <v>46</v>
      </c>
      <c r="B31" s="108" t="s">
        <v>9</v>
      </c>
      <c r="C31" s="119">
        <v>8360.02</v>
      </c>
      <c r="D31" s="129">
        <f t="shared" ref="D31:G31" si="7">SUM(D26:D30)</f>
        <v>7774</v>
      </c>
      <c r="E31" s="199">
        <f t="shared" si="7"/>
        <v>6818</v>
      </c>
      <c r="F31" s="119">
        <f t="shared" si="7"/>
        <v>7830</v>
      </c>
      <c r="G31" s="119">
        <f t="shared" si="7"/>
        <v>7830</v>
      </c>
    </row>
    <row r="32" spans="1:7">
      <c r="A32" s="5" t="s">
        <v>47</v>
      </c>
      <c r="B32" s="86" t="s">
        <v>48</v>
      </c>
      <c r="C32" s="116">
        <v>181.55</v>
      </c>
      <c r="D32" s="120">
        <v>0</v>
      </c>
      <c r="E32" s="144">
        <v>20</v>
      </c>
      <c r="F32" s="76">
        <v>200</v>
      </c>
      <c r="G32" s="76">
        <v>200</v>
      </c>
    </row>
    <row r="33" spans="1:7">
      <c r="A33" s="5" t="s">
        <v>49</v>
      </c>
      <c r="B33" s="86" t="s">
        <v>50</v>
      </c>
      <c r="C33" s="116">
        <v>419</v>
      </c>
      <c r="D33" s="120">
        <v>540</v>
      </c>
      <c r="E33" s="144">
        <v>250</v>
      </c>
      <c r="F33" s="76">
        <v>400</v>
      </c>
      <c r="G33" s="76">
        <v>400</v>
      </c>
    </row>
    <row r="34" spans="1:7">
      <c r="A34" s="5" t="s">
        <v>51</v>
      </c>
      <c r="B34" s="86" t="s">
        <v>52</v>
      </c>
      <c r="C34" s="116">
        <v>20725</v>
      </c>
      <c r="D34" s="120">
        <v>22305</v>
      </c>
      <c r="E34" s="144">
        <v>20000</v>
      </c>
      <c r="F34" s="76">
        <v>20000</v>
      </c>
      <c r="G34" s="76">
        <v>20000</v>
      </c>
    </row>
    <row r="35" spans="1:7">
      <c r="A35" s="5" t="s">
        <v>53</v>
      </c>
      <c r="B35" s="86" t="s">
        <v>54</v>
      </c>
      <c r="C35" s="116">
        <v>1183</v>
      </c>
      <c r="D35" s="120">
        <v>1196</v>
      </c>
      <c r="E35" s="144">
        <v>1000</v>
      </c>
      <c r="F35" s="76">
        <v>1000</v>
      </c>
      <c r="G35" s="76">
        <v>1000</v>
      </c>
    </row>
    <row r="36" spans="1:7">
      <c r="A36" s="5" t="s">
        <v>55</v>
      </c>
      <c r="B36" s="86" t="s">
        <v>56</v>
      </c>
      <c r="C36" s="116">
        <v>2732.09</v>
      </c>
      <c r="D36" s="120">
        <v>1458</v>
      </c>
      <c r="E36" s="144">
        <v>1400</v>
      </c>
      <c r="F36" s="76">
        <v>2900</v>
      </c>
      <c r="G36" s="76">
        <v>2900</v>
      </c>
    </row>
    <row r="37" spans="1:7">
      <c r="A37" s="5" t="s">
        <v>57</v>
      </c>
      <c r="B37" s="86" t="s">
        <v>58</v>
      </c>
      <c r="C37" s="116">
        <v>18394</v>
      </c>
      <c r="D37" s="120">
        <v>16585</v>
      </c>
      <c r="E37" s="144">
        <v>16000</v>
      </c>
      <c r="F37" s="76">
        <v>17500</v>
      </c>
      <c r="G37" s="76">
        <v>17500</v>
      </c>
    </row>
    <row r="38" spans="1:7">
      <c r="A38" s="5" t="s">
        <v>59</v>
      </c>
      <c r="B38" s="86" t="s">
        <v>60</v>
      </c>
      <c r="C38" s="116">
        <v>5815</v>
      </c>
      <c r="D38" s="120">
        <v>6111</v>
      </c>
      <c r="E38" s="144">
        <v>5600</v>
      </c>
      <c r="F38" s="76">
        <v>5600</v>
      </c>
      <c r="G38" s="76">
        <v>5600</v>
      </c>
    </row>
    <row r="39" spans="1:7">
      <c r="A39" s="10" t="s">
        <v>61</v>
      </c>
      <c r="B39" s="108" t="s">
        <v>15</v>
      </c>
      <c r="C39" s="119">
        <v>49449.64</v>
      </c>
      <c r="D39" s="129">
        <f>SUM(D32:D38)</f>
        <v>48195</v>
      </c>
      <c r="E39" s="199">
        <f>SUM(E32:E38)</f>
        <v>44270</v>
      </c>
      <c r="F39" s="119">
        <f>SUM(F32:F38)</f>
        <v>47600</v>
      </c>
      <c r="G39" s="119">
        <f>SUM(G32:G38)</f>
        <v>47600</v>
      </c>
    </row>
    <row r="40" spans="1:7">
      <c r="A40" s="12" t="s">
        <v>62</v>
      </c>
      <c r="B40" s="109" t="s">
        <v>63</v>
      </c>
      <c r="C40" s="116">
        <v>40232</v>
      </c>
      <c r="D40" s="120">
        <v>23345</v>
      </c>
      <c r="E40" s="144">
        <v>22827</v>
      </c>
      <c r="F40" s="76">
        <v>36000</v>
      </c>
      <c r="G40" s="76">
        <v>36000</v>
      </c>
    </row>
    <row r="41" spans="1:7">
      <c r="A41" s="12" t="s">
        <v>64</v>
      </c>
      <c r="B41" s="109" t="s">
        <v>65</v>
      </c>
      <c r="C41" s="116">
        <v>2729.4</v>
      </c>
      <c r="D41" s="120">
        <v>4025</v>
      </c>
      <c r="E41" s="144">
        <v>3900</v>
      </c>
      <c r="F41" s="76">
        <v>8000</v>
      </c>
      <c r="G41" s="76">
        <v>8000</v>
      </c>
    </row>
    <row r="42" spans="1:7">
      <c r="A42" s="7" t="s">
        <v>66</v>
      </c>
      <c r="B42" s="108" t="s">
        <v>15</v>
      </c>
      <c r="C42" s="119">
        <v>42961.4</v>
      </c>
      <c r="D42" s="129">
        <f t="shared" ref="D42:G42" si="8">SUM(D40:D41)</f>
        <v>27370</v>
      </c>
      <c r="E42" s="199">
        <f t="shared" si="8"/>
        <v>26727</v>
      </c>
      <c r="F42" s="119">
        <f t="shared" si="8"/>
        <v>44000</v>
      </c>
      <c r="G42" s="119">
        <f t="shared" si="8"/>
        <v>44000</v>
      </c>
    </row>
    <row r="43" spans="1:7">
      <c r="A43" s="9" t="s">
        <v>67</v>
      </c>
      <c r="B43" s="86" t="s">
        <v>68</v>
      </c>
      <c r="C43" s="116">
        <v>133</v>
      </c>
      <c r="D43" s="120">
        <v>247</v>
      </c>
      <c r="E43" s="144">
        <v>50</v>
      </c>
      <c r="F43" s="76">
        <v>100</v>
      </c>
      <c r="G43" s="76">
        <v>100</v>
      </c>
    </row>
    <row r="44" spans="1:7">
      <c r="A44" s="9" t="s">
        <v>69</v>
      </c>
      <c r="B44" s="86" t="s">
        <v>70</v>
      </c>
      <c r="C44" s="116">
        <v>4895</v>
      </c>
      <c r="D44" s="120">
        <v>885</v>
      </c>
      <c r="E44" s="144">
        <v>200</v>
      </c>
      <c r="F44" s="76">
        <v>200</v>
      </c>
      <c r="G44" s="76">
        <v>200</v>
      </c>
    </row>
    <row r="45" spans="1:7">
      <c r="A45" s="13" t="s">
        <v>71</v>
      </c>
      <c r="B45" s="109" t="s">
        <v>72</v>
      </c>
      <c r="C45" s="116">
        <v>75298</v>
      </c>
      <c r="D45" s="120">
        <v>133520</v>
      </c>
      <c r="E45" s="144">
        <v>48620</v>
      </c>
      <c r="F45" s="76">
        <v>46750</v>
      </c>
      <c r="G45" s="76">
        <v>46750</v>
      </c>
    </row>
    <row r="46" spans="1:7">
      <c r="A46" s="7" t="s">
        <v>73</v>
      </c>
      <c r="B46" s="108" t="s">
        <v>15</v>
      </c>
      <c r="C46" s="119">
        <v>80326</v>
      </c>
      <c r="D46" s="129">
        <f t="shared" ref="D46:G46" si="9">SUM(D43:D45)</f>
        <v>134652</v>
      </c>
      <c r="E46" s="199">
        <f t="shared" si="9"/>
        <v>48870</v>
      </c>
      <c r="F46" s="119">
        <f t="shared" si="9"/>
        <v>47050</v>
      </c>
      <c r="G46" s="119">
        <f t="shared" si="9"/>
        <v>47050</v>
      </c>
    </row>
    <row r="47" spans="1:7">
      <c r="A47" s="9" t="s">
        <v>74</v>
      </c>
      <c r="B47" s="110" t="s">
        <v>75</v>
      </c>
      <c r="C47" s="121">
        <v>0</v>
      </c>
      <c r="D47" s="130">
        <v>650</v>
      </c>
      <c r="E47" s="200">
        <v>140000</v>
      </c>
      <c r="F47" s="121">
        <v>0</v>
      </c>
      <c r="G47" s="121">
        <v>0</v>
      </c>
    </row>
    <row r="48" spans="1:7">
      <c r="A48" s="5" t="s">
        <v>76</v>
      </c>
      <c r="B48" s="86" t="s">
        <v>77</v>
      </c>
      <c r="C48" s="116">
        <v>311840</v>
      </c>
      <c r="D48" s="131">
        <v>277085</v>
      </c>
      <c r="E48" s="144">
        <v>230000</v>
      </c>
      <c r="F48" s="76">
        <v>200000</v>
      </c>
      <c r="G48" s="76">
        <v>200000</v>
      </c>
    </row>
    <row r="49" spans="1:7">
      <c r="A49" s="5" t="s">
        <v>78</v>
      </c>
      <c r="B49" s="86" t="s">
        <v>79</v>
      </c>
      <c r="C49" s="76">
        <v>0</v>
      </c>
      <c r="D49" s="122">
        <v>0</v>
      </c>
      <c r="E49" s="144">
        <v>100000</v>
      </c>
      <c r="F49" s="76">
        <v>0</v>
      </c>
      <c r="G49" s="76">
        <v>0</v>
      </c>
    </row>
    <row r="50" spans="1:7">
      <c r="A50" s="5" t="s">
        <v>80</v>
      </c>
      <c r="B50" s="86" t="s">
        <v>81</v>
      </c>
      <c r="C50" s="76">
        <v>21</v>
      </c>
      <c r="D50" s="122">
        <v>8899</v>
      </c>
      <c r="E50" s="144">
        <v>0</v>
      </c>
      <c r="F50" s="76">
        <v>0</v>
      </c>
      <c r="G50" s="76">
        <v>0</v>
      </c>
    </row>
    <row r="51" spans="1:7">
      <c r="A51" s="5" t="s">
        <v>82</v>
      </c>
      <c r="B51" s="86" t="s">
        <v>83</v>
      </c>
      <c r="C51" s="116">
        <v>37001</v>
      </c>
      <c r="D51" s="131">
        <v>8718</v>
      </c>
      <c r="E51" s="144">
        <v>500</v>
      </c>
      <c r="F51" s="76">
        <v>500</v>
      </c>
      <c r="G51" s="76">
        <v>500</v>
      </c>
    </row>
    <row r="52" spans="1:7">
      <c r="A52" s="7" t="s">
        <v>84</v>
      </c>
      <c r="B52" s="108" t="s">
        <v>9</v>
      </c>
      <c r="C52" s="119">
        <v>348862</v>
      </c>
      <c r="D52" s="129">
        <f>SUM(D47:D51)</f>
        <v>295352</v>
      </c>
      <c r="E52" s="199">
        <f>SUM(E47:E51)</f>
        <v>470500</v>
      </c>
      <c r="F52" s="119">
        <f t="shared" ref="F52:G52" si="10">SUM(F48:F51)</f>
        <v>200500</v>
      </c>
      <c r="G52" s="119">
        <f t="shared" si="10"/>
        <v>200500</v>
      </c>
    </row>
    <row r="53" spans="1:7">
      <c r="A53" s="9" t="s">
        <v>85</v>
      </c>
      <c r="B53" s="86" t="s">
        <v>86</v>
      </c>
      <c r="C53" s="116">
        <v>119631</v>
      </c>
      <c r="D53" s="117">
        <v>347992</v>
      </c>
      <c r="E53" s="144">
        <v>0</v>
      </c>
      <c r="F53" s="76">
        <v>0</v>
      </c>
      <c r="G53" s="76">
        <v>0</v>
      </c>
    </row>
    <row r="54" spans="1:7">
      <c r="A54" s="7" t="s">
        <v>87</v>
      </c>
      <c r="B54" s="108" t="s">
        <v>15</v>
      </c>
      <c r="C54" s="119">
        <v>119631</v>
      </c>
      <c r="D54" s="129">
        <f t="shared" ref="D54:F54" si="11">SUM(D53)</f>
        <v>347992</v>
      </c>
      <c r="E54" s="199">
        <f t="shared" si="11"/>
        <v>0</v>
      </c>
      <c r="F54" s="119">
        <f t="shared" si="11"/>
        <v>0</v>
      </c>
      <c r="G54" s="119">
        <f t="shared" ref="G54" si="12">SUM(G53)</f>
        <v>0</v>
      </c>
    </row>
    <row r="55" spans="1:7">
      <c r="A55" s="9" t="s">
        <v>88</v>
      </c>
      <c r="B55" s="86" t="s">
        <v>89</v>
      </c>
      <c r="C55" s="76">
        <v>219000</v>
      </c>
      <c r="D55" s="104">
        <v>367995</v>
      </c>
      <c r="E55" s="144">
        <v>467517</v>
      </c>
      <c r="F55" s="76">
        <v>467517</v>
      </c>
      <c r="G55" s="76">
        <v>467517</v>
      </c>
    </row>
    <row r="56" spans="1:7">
      <c r="A56" s="9" t="s">
        <v>90</v>
      </c>
      <c r="B56" s="86" t="s">
        <v>352</v>
      </c>
      <c r="C56" s="76">
        <v>7255544</v>
      </c>
      <c r="D56" s="104">
        <v>8809693</v>
      </c>
      <c r="E56" s="144">
        <v>10284428</v>
      </c>
      <c r="F56" s="76">
        <v>10284428</v>
      </c>
      <c r="G56" s="76">
        <v>10284428</v>
      </c>
    </row>
    <row r="57" spans="1:7">
      <c r="A57" s="9" t="s">
        <v>90</v>
      </c>
      <c r="B57" s="86" t="s">
        <v>91</v>
      </c>
      <c r="C57" s="76">
        <v>479653</v>
      </c>
      <c r="D57" s="104">
        <v>637512</v>
      </c>
      <c r="E57" s="144">
        <v>581676</v>
      </c>
      <c r="F57" s="76">
        <v>581676</v>
      </c>
      <c r="G57" s="76">
        <v>581676</v>
      </c>
    </row>
    <row r="58" spans="1:7">
      <c r="A58" s="54" t="s">
        <v>90</v>
      </c>
      <c r="B58" s="86" t="s">
        <v>346</v>
      </c>
      <c r="C58" s="76">
        <v>0</v>
      </c>
      <c r="D58" s="104">
        <v>950</v>
      </c>
      <c r="E58" s="144">
        <v>105021</v>
      </c>
      <c r="F58" s="76">
        <v>105021</v>
      </c>
      <c r="G58" s="76">
        <v>105021</v>
      </c>
    </row>
    <row r="59" spans="1:7">
      <c r="A59" s="9" t="s">
        <v>88</v>
      </c>
      <c r="B59" s="86" t="s">
        <v>92</v>
      </c>
      <c r="C59" s="76">
        <v>77243</v>
      </c>
      <c r="D59" s="104">
        <v>31321</v>
      </c>
      <c r="E59" s="144">
        <v>150000</v>
      </c>
      <c r="F59" s="76">
        <v>150000</v>
      </c>
      <c r="G59" s="76">
        <v>150000</v>
      </c>
    </row>
    <row r="60" spans="1:7">
      <c r="A60" s="9" t="s">
        <v>88</v>
      </c>
      <c r="B60" s="86" t="s">
        <v>93</v>
      </c>
      <c r="C60" s="76">
        <v>32574</v>
      </c>
      <c r="D60" s="104">
        <v>47283</v>
      </c>
      <c r="E60" s="144">
        <v>67037</v>
      </c>
      <c r="F60" s="76">
        <v>0</v>
      </c>
      <c r="G60" s="76">
        <v>0</v>
      </c>
    </row>
    <row r="61" spans="1:7">
      <c r="A61" s="92" t="s">
        <v>88</v>
      </c>
      <c r="B61" s="86" t="s">
        <v>395</v>
      </c>
      <c r="C61" s="76">
        <v>0</v>
      </c>
      <c r="D61" s="104">
        <v>13776</v>
      </c>
      <c r="E61" s="144">
        <v>0</v>
      </c>
      <c r="F61" s="76">
        <v>0</v>
      </c>
      <c r="G61" s="76">
        <v>0</v>
      </c>
    </row>
    <row r="62" spans="1:7">
      <c r="A62" s="9" t="s">
        <v>88</v>
      </c>
      <c r="B62" s="86" t="s">
        <v>389</v>
      </c>
      <c r="C62" s="76">
        <v>0</v>
      </c>
      <c r="D62" s="104">
        <v>0</v>
      </c>
      <c r="E62" s="144">
        <v>95267</v>
      </c>
      <c r="F62" s="76">
        <v>95267</v>
      </c>
      <c r="G62" s="76">
        <v>95267</v>
      </c>
    </row>
    <row r="63" spans="1:7">
      <c r="A63" s="9" t="s">
        <v>88</v>
      </c>
      <c r="B63" s="86" t="s">
        <v>94</v>
      </c>
      <c r="C63" s="76">
        <v>0</v>
      </c>
      <c r="D63" s="104">
        <v>0</v>
      </c>
      <c r="E63" s="144">
        <v>0</v>
      </c>
      <c r="F63" s="76">
        <v>0</v>
      </c>
      <c r="G63" s="76">
        <v>0</v>
      </c>
    </row>
    <row r="64" spans="1:7">
      <c r="A64" s="58" t="s">
        <v>90</v>
      </c>
      <c r="B64" s="86" t="s">
        <v>364</v>
      </c>
      <c r="C64" s="76">
        <v>1000</v>
      </c>
      <c r="D64" s="104">
        <v>0</v>
      </c>
      <c r="E64" s="144">
        <v>0</v>
      </c>
      <c r="F64" s="76">
        <v>0</v>
      </c>
      <c r="G64" s="76">
        <v>0</v>
      </c>
    </row>
    <row r="65" spans="1:7">
      <c r="A65" s="58" t="s">
        <v>88</v>
      </c>
      <c r="B65" s="86" t="s">
        <v>365</v>
      </c>
      <c r="C65" s="76">
        <v>2341</v>
      </c>
      <c r="D65" s="104">
        <v>2760</v>
      </c>
      <c r="E65" s="144">
        <v>0</v>
      </c>
      <c r="F65" s="76">
        <v>0</v>
      </c>
      <c r="G65" s="76">
        <v>0</v>
      </c>
    </row>
    <row r="66" spans="1:7">
      <c r="A66" s="9" t="s">
        <v>90</v>
      </c>
      <c r="B66" s="86" t="s">
        <v>95</v>
      </c>
      <c r="C66" s="76">
        <v>10000</v>
      </c>
      <c r="D66" s="104">
        <v>0</v>
      </c>
      <c r="E66" s="144">
        <v>0</v>
      </c>
      <c r="F66" s="76">
        <v>0</v>
      </c>
      <c r="G66" s="76">
        <v>0</v>
      </c>
    </row>
    <row r="67" spans="1:7">
      <c r="A67" s="9" t="s">
        <v>88</v>
      </c>
      <c r="B67" s="86" t="s">
        <v>334</v>
      </c>
      <c r="C67" s="76">
        <v>0</v>
      </c>
      <c r="D67" s="104">
        <v>0</v>
      </c>
      <c r="E67" s="144">
        <v>9203</v>
      </c>
      <c r="F67" s="76">
        <v>0</v>
      </c>
      <c r="G67" s="76">
        <v>0</v>
      </c>
    </row>
    <row r="68" spans="1:7">
      <c r="A68" s="54" t="s">
        <v>88</v>
      </c>
      <c r="B68" s="86" t="s">
        <v>337</v>
      </c>
      <c r="C68" s="76">
        <v>0</v>
      </c>
      <c r="D68" s="104">
        <v>0</v>
      </c>
      <c r="E68" s="144">
        <v>8024.91</v>
      </c>
      <c r="F68" s="76">
        <v>0</v>
      </c>
      <c r="G68" s="76">
        <v>0</v>
      </c>
    </row>
    <row r="69" spans="1:7">
      <c r="A69" s="54" t="s">
        <v>88</v>
      </c>
      <c r="B69" s="86" t="s">
        <v>341</v>
      </c>
      <c r="C69" s="76">
        <v>0</v>
      </c>
      <c r="D69" s="104">
        <v>0</v>
      </c>
      <c r="E69" s="144">
        <v>6859</v>
      </c>
      <c r="F69" s="76">
        <v>0</v>
      </c>
      <c r="G69" s="76">
        <v>0</v>
      </c>
    </row>
    <row r="70" spans="1:7">
      <c r="A70" s="54" t="s">
        <v>88</v>
      </c>
      <c r="B70" s="86" t="s">
        <v>353</v>
      </c>
      <c r="C70" s="76">
        <v>0</v>
      </c>
      <c r="D70" s="76">
        <v>0</v>
      </c>
      <c r="E70" s="144">
        <v>0</v>
      </c>
      <c r="F70" s="76">
        <v>0</v>
      </c>
      <c r="G70" s="76">
        <v>0</v>
      </c>
    </row>
    <row r="71" spans="1:7" ht="24">
      <c r="A71" s="54" t="s">
        <v>90</v>
      </c>
      <c r="B71" s="56" t="s">
        <v>349</v>
      </c>
      <c r="C71" s="76"/>
      <c r="D71" s="104">
        <v>0</v>
      </c>
      <c r="E71" s="144">
        <v>0</v>
      </c>
      <c r="F71" s="76">
        <v>0</v>
      </c>
      <c r="G71" s="76">
        <v>0</v>
      </c>
    </row>
    <row r="72" spans="1:7">
      <c r="A72" s="9" t="s">
        <v>88</v>
      </c>
      <c r="B72" s="86" t="s">
        <v>96</v>
      </c>
      <c r="C72" s="76">
        <v>483836</v>
      </c>
      <c r="D72" s="104">
        <v>586806</v>
      </c>
      <c r="E72" s="144">
        <v>655008</v>
      </c>
      <c r="F72" s="76">
        <v>655008</v>
      </c>
      <c r="G72" s="76">
        <v>655008</v>
      </c>
    </row>
    <row r="73" spans="1:7">
      <c r="A73" s="9" t="s">
        <v>88</v>
      </c>
      <c r="B73" s="86" t="s">
        <v>97</v>
      </c>
      <c r="C73" s="76">
        <v>12504</v>
      </c>
      <c r="D73" s="104">
        <v>9660</v>
      </c>
      <c r="E73" s="144">
        <v>9660</v>
      </c>
      <c r="F73" s="76">
        <v>9660</v>
      </c>
      <c r="G73" s="76">
        <v>9660</v>
      </c>
    </row>
    <row r="74" spans="1:7">
      <c r="A74" s="9" t="s">
        <v>88</v>
      </c>
      <c r="B74" s="86" t="s">
        <v>98</v>
      </c>
      <c r="C74" s="76">
        <v>34002</v>
      </c>
      <c r="D74" s="104">
        <v>0</v>
      </c>
      <c r="E74" s="144">
        <v>15595</v>
      </c>
      <c r="F74" s="76">
        <v>0</v>
      </c>
      <c r="G74" s="76">
        <v>0</v>
      </c>
    </row>
    <row r="75" spans="1:7">
      <c r="A75" s="9" t="s">
        <v>88</v>
      </c>
      <c r="B75" s="86" t="s">
        <v>99</v>
      </c>
      <c r="C75" s="76">
        <v>405</v>
      </c>
      <c r="D75" s="104">
        <v>0</v>
      </c>
      <c r="E75" s="144">
        <v>0</v>
      </c>
      <c r="F75" s="76">
        <v>0</v>
      </c>
      <c r="G75" s="76">
        <v>0</v>
      </c>
    </row>
    <row r="76" spans="1:7">
      <c r="A76" s="9" t="s">
        <v>88</v>
      </c>
      <c r="B76" s="86" t="s">
        <v>100</v>
      </c>
      <c r="C76" s="76">
        <v>144500</v>
      </c>
      <c r="D76" s="104">
        <v>0</v>
      </c>
      <c r="E76" s="144">
        <v>0</v>
      </c>
      <c r="F76" s="76">
        <v>0</v>
      </c>
      <c r="G76" s="76">
        <v>0</v>
      </c>
    </row>
    <row r="77" spans="1:7">
      <c r="A77" s="9" t="s">
        <v>88</v>
      </c>
      <c r="B77" s="86" t="s">
        <v>102</v>
      </c>
      <c r="C77" s="76">
        <v>6802</v>
      </c>
      <c r="D77" s="104">
        <v>12704</v>
      </c>
      <c r="E77" s="144">
        <v>12700</v>
      </c>
      <c r="F77" s="76">
        <v>0</v>
      </c>
      <c r="G77" s="76">
        <v>0</v>
      </c>
    </row>
    <row r="78" spans="1:7">
      <c r="A78" s="9" t="s">
        <v>88</v>
      </c>
      <c r="B78" s="86" t="s">
        <v>103</v>
      </c>
      <c r="C78" s="76">
        <v>693</v>
      </c>
      <c r="D78" s="104">
        <v>0</v>
      </c>
      <c r="E78" s="144">
        <v>0</v>
      </c>
      <c r="F78" s="76">
        <v>0</v>
      </c>
      <c r="G78" s="76">
        <v>0</v>
      </c>
    </row>
    <row r="79" spans="1:7">
      <c r="A79" s="9" t="s">
        <v>88</v>
      </c>
      <c r="B79" s="86" t="s">
        <v>350</v>
      </c>
      <c r="C79" s="76">
        <v>7885</v>
      </c>
      <c r="D79" s="104">
        <v>19739</v>
      </c>
      <c r="E79" s="144">
        <v>0</v>
      </c>
      <c r="F79" s="76">
        <v>0</v>
      </c>
      <c r="G79" s="76">
        <v>0</v>
      </c>
    </row>
    <row r="80" spans="1:7">
      <c r="A80" s="58" t="s">
        <v>88</v>
      </c>
      <c r="B80" s="86" t="s">
        <v>356</v>
      </c>
      <c r="C80" s="76">
        <v>202525</v>
      </c>
      <c r="D80" s="104">
        <v>63633</v>
      </c>
      <c r="E80" s="144">
        <v>0</v>
      </c>
      <c r="F80" s="76">
        <v>0</v>
      </c>
      <c r="G80" s="76">
        <v>0</v>
      </c>
    </row>
    <row r="81" spans="1:7">
      <c r="A81" s="9" t="s">
        <v>88</v>
      </c>
      <c r="B81" s="86" t="s">
        <v>351</v>
      </c>
      <c r="C81" s="76">
        <v>1004387</v>
      </c>
      <c r="D81" s="104">
        <v>283213</v>
      </c>
      <c r="E81" s="144">
        <v>220261</v>
      </c>
      <c r="F81" s="76">
        <v>0</v>
      </c>
      <c r="G81" s="76">
        <v>0</v>
      </c>
    </row>
    <row r="82" spans="1:7">
      <c r="A82" s="9" t="s">
        <v>88</v>
      </c>
      <c r="B82" s="111" t="s">
        <v>104</v>
      </c>
      <c r="C82" s="76">
        <v>3030</v>
      </c>
      <c r="D82" s="117">
        <v>7218</v>
      </c>
      <c r="E82" s="144">
        <v>0</v>
      </c>
      <c r="F82" s="76">
        <v>0</v>
      </c>
      <c r="G82" s="76">
        <v>0</v>
      </c>
    </row>
    <row r="83" spans="1:7">
      <c r="A83" s="7" t="s">
        <v>88</v>
      </c>
      <c r="B83" s="108" t="s">
        <v>15</v>
      </c>
      <c r="C83" s="118">
        <v>9977924</v>
      </c>
      <c r="D83" s="128">
        <f>SUM(D55:D82)</f>
        <v>10894263</v>
      </c>
      <c r="E83" s="198">
        <f>SUM(E55:E82)</f>
        <v>12688256.91</v>
      </c>
      <c r="F83" s="118">
        <f>SUM(F55:F82)</f>
        <v>12348577</v>
      </c>
      <c r="G83" s="118">
        <f>SUM(G55:G82)</f>
        <v>12348577</v>
      </c>
    </row>
    <row r="84" spans="1:7">
      <c r="A84" s="9" t="s">
        <v>106</v>
      </c>
      <c r="B84" s="86" t="s">
        <v>107</v>
      </c>
      <c r="C84" s="76">
        <v>2389</v>
      </c>
      <c r="D84" s="104">
        <v>20658</v>
      </c>
      <c r="E84" s="144">
        <v>6521</v>
      </c>
      <c r="F84" s="76">
        <v>6521</v>
      </c>
      <c r="G84" s="76">
        <v>6521</v>
      </c>
    </row>
    <row r="85" spans="1:7">
      <c r="A85" s="9" t="s">
        <v>106</v>
      </c>
      <c r="B85" s="86" t="s">
        <v>108</v>
      </c>
      <c r="C85" s="76">
        <v>113385</v>
      </c>
      <c r="D85" s="104">
        <v>0</v>
      </c>
      <c r="E85" s="144">
        <v>0</v>
      </c>
      <c r="F85" s="76">
        <v>0</v>
      </c>
      <c r="G85" s="76">
        <v>0</v>
      </c>
    </row>
    <row r="86" spans="1:7">
      <c r="A86" s="9" t="s">
        <v>106</v>
      </c>
      <c r="B86" s="86" t="s">
        <v>109</v>
      </c>
      <c r="C86" s="76">
        <v>167833</v>
      </c>
      <c r="D86" s="104">
        <v>0</v>
      </c>
      <c r="E86" s="144">
        <v>0</v>
      </c>
      <c r="F86" s="76">
        <v>0</v>
      </c>
      <c r="G86" s="76">
        <v>0</v>
      </c>
    </row>
    <row r="87" spans="1:7">
      <c r="A87" s="9" t="s">
        <v>106</v>
      </c>
      <c r="B87" s="86" t="s">
        <v>110</v>
      </c>
      <c r="C87" s="76">
        <v>0</v>
      </c>
      <c r="D87" s="104">
        <v>57</v>
      </c>
      <c r="E87" s="144">
        <v>0</v>
      </c>
      <c r="F87" s="76">
        <v>0</v>
      </c>
      <c r="G87" s="76">
        <v>0</v>
      </c>
    </row>
    <row r="88" spans="1:7">
      <c r="A88" s="92" t="s">
        <v>106</v>
      </c>
      <c r="B88" s="86" t="s">
        <v>396</v>
      </c>
      <c r="C88" s="76">
        <v>0</v>
      </c>
      <c r="D88" s="104">
        <v>6617</v>
      </c>
      <c r="E88" s="144">
        <v>0</v>
      </c>
      <c r="F88" s="76">
        <v>0</v>
      </c>
      <c r="G88" s="76">
        <v>0</v>
      </c>
    </row>
    <row r="89" spans="1:7">
      <c r="A89" s="92" t="s">
        <v>106</v>
      </c>
      <c r="B89" s="86" t="s">
        <v>397</v>
      </c>
      <c r="C89" s="76">
        <v>0</v>
      </c>
      <c r="D89" s="104">
        <v>6011</v>
      </c>
      <c r="E89" s="144">
        <v>0</v>
      </c>
      <c r="F89" s="76">
        <v>0</v>
      </c>
      <c r="G89" s="76">
        <v>0</v>
      </c>
    </row>
    <row r="90" spans="1:7">
      <c r="A90" s="54" t="s">
        <v>106</v>
      </c>
      <c r="B90" s="86" t="s">
        <v>335</v>
      </c>
      <c r="C90" s="76">
        <v>82390</v>
      </c>
      <c r="D90" s="104">
        <v>585687</v>
      </c>
      <c r="E90" s="144">
        <v>164544</v>
      </c>
      <c r="F90" s="76">
        <v>0</v>
      </c>
      <c r="G90" s="76">
        <v>0</v>
      </c>
    </row>
    <row r="91" spans="1:7">
      <c r="A91" s="54" t="s">
        <v>106</v>
      </c>
      <c r="B91" s="86" t="s">
        <v>336</v>
      </c>
      <c r="C91" s="76">
        <v>196911</v>
      </c>
      <c r="D91" s="104">
        <v>48142</v>
      </c>
      <c r="E91" s="144">
        <v>0</v>
      </c>
      <c r="F91" s="76">
        <v>0</v>
      </c>
      <c r="G91" s="76">
        <v>0</v>
      </c>
    </row>
    <row r="92" spans="1:7">
      <c r="A92" s="54" t="s">
        <v>106</v>
      </c>
      <c r="B92" s="86" t="s">
        <v>338</v>
      </c>
      <c r="C92" s="76">
        <v>0</v>
      </c>
      <c r="D92" s="104">
        <v>790432</v>
      </c>
      <c r="E92" s="144">
        <v>47932</v>
      </c>
      <c r="F92" s="76">
        <v>0</v>
      </c>
      <c r="G92" s="76">
        <v>0</v>
      </c>
    </row>
    <row r="93" spans="1:7">
      <c r="A93" s="54" t="s">
        <v>106</v>
      </c>
      <c r="B93" s="56" t="s">
        <v>342</v>
      </c>
      <c r="C93" s="76">
        <v>53614</v>
      </c>
      <c r="D93" s="104">
        <v>485409</v>
      </c>
      <c r="E93" s="144">
        <v>88315</v>
      </c>
      <c r="F93" s="76">
        <v>0</v>
      </c>
      <c r="G93" s="76">
        <v>0</v>
      </c>
    </row>
    <row r="94" spans="1:7" ht="24">
      <c r="A94" s="54" t="s">
        <v>106</v>
      </c>
      <c r="B94" s="56" t="s">
        <v>347</v>
      </c>
      <c r="C94" s="76">
        <v>0</v>
      </c>
      <c r="D94" s="104">
        <v>0</v>
      </c>
      <c r="E94" s="144">
        <v>124740</v>
      </c>
      <c r="F94" s="76">
        <v>0</v>
      </c>
      <c r="G94" s="76">
        <v>0</v>
      </c>
    </row>
    <row r="95" spans="1:7" ht="24">
      <c r="A95" s="54" t="s">
        <v>106</v>
      </c>
      <c r="B95" s="56" t="s">
        <v>384</v>
      </c>
      <c r="C95" s="76"/>
      <c r="D95" s="104">
        <v>0</v>
      </c>
      <c r="E95" s="144">
        <v>545386</v>
      </c>
      <c r="F95" s="76">
        <v>0</v>
      </c>
      <c r="G95" s="76">
        <v>0</v>
      </c>
    </row>
    <row r="96" spans="1:7">
      <c r="A96" s="54" t="s">
        <v>106</v>
      </c>
      <c r="B96" s="56" t="s">
        <v>400</v>
      </c>
      <c r="C96" s="76">
        <v>0</v>
      </c>
      <c r="D96" s="104">
        <v>0</v>
      </c>
      <c r="E96" s="144">
        <v>2014571</v>
      </c>
      <c r="F96" s="76">
        <v>0</v>
      </c>
      <c r="G96" s="76">
        <v>0</v>
      </c>
    </row>
    <row r="97" spans="1:8">
      <c r="A97" s="54" t="s">
        <v>106</v>
      </c>
      <c r="B97" s="56" t="s">
        <v>348</v>
      </c>
      <c r="C97" s="76">
        <v>0</v>
      </c>
      <c r="D97" s="104">
        <v>0</v>
      </c>
      <c r="E97" s="144">
        <v>0</v>
      </c>
      <c r="F97" s="76">
        <v>0</v>
      </c>
      <c r="G97" s="76">
        <v>0</v>
      </c>
    </row>
    <row r="98" spans="1:8">
      <c r="A98" s="54" t="s">
        <v>106</v>
      </c>
      <c r="B98" s="56" t="s">
        <v>385</v>
      </c>
      <c r="C98" s="76">
        <v>0</v>
      </c>
      <c r="D98" s="104">
        <v>0</v>
      </c>
      <c r="E98" s="144">
        <v>1173641</v>
      </c>
      <c r="F98" s="76">
        <v>2584487</v>
      </c>
      <c r="G98" s="77">
        <v>1241872</v>
      </c>
    </row>
    <row r="99" spans="1:8" ht="24">
      <c r="A99" s="54" t="s">
        <v>106</v>
      </c>
      <c r="B99" s="56" t="s">
        <v>349</v>
      </c>
      <c r="C99" s="76">
        <v>111080</v>
      </c>
      <c r="D99" s="104">
        <v>610586</v>
      </c>
      <c r="E99" s="144">
        <v>0</v>
      </c>
      <c r="F99" s="76">
        <v>0</v>
      </c>
      <c r="G99" s="76">
        <v>0</v>
      </c>
      <c r="H99" s="19"/>
    </row>
    <row r="100" spans="1:8">
      <c r="A100" s="9" t="s">
        <v>106</v>
      </c>
      <c r="B100" s="86" t="s">
        <v>111</v>
      </c>
      <c r="C100" s="76">
        <v>0</v>
      </c>
      <c r="D100" s="104"/>
      <c r="E100" s="144">
        <v>0</v>
      </c>
      <c r="F100" s="76">
        <v>0</v>
      </c>
      <c r="G100" s="76">
        <v>0</v>
      </c>
    </row>
    <row r="101" spans="1:8">
      <c r="A101" s="9" t="s">
        <v>106</v>
      </c>
      <c r="B101" s="86" t="s">
        <v>112</v>
      </c>
      <c r="C101" s="76">
        <v>65761</v>
      </c>
      <c r="D101" s="104">
        <v>23084</v>
      </c>
      <c r="E101" s="144">
        <v>0</v>
      </c>
      <c r="F101" s="76">
        <v>40032</v>
      </c>
      <c r="G101" s="76">
        <v>0</v>
      </c>
    </row>
    <row r="102" spans="1:8">
      <c r="A102" s="9" t="s">
        <v>106</v>
      </c>
      <c r="B102" s="86" t="s">
        <v>113</v>
      </c>
      <c r="C102" s="76">
        <v>84882</v>
      </c>
      <c r="D102" s="104">
        <v>82808</v>
      </c>
      <c r="E102" s="144">
        <v>0</v>
      </c>
      <c r="F102" s="76">
        <v>0</v>
      </c>
      <c r="G102" s="76">
        <v>0</v>
      </c>
    </row>
    <row r="103" spans="1:8">
      <c r="A103" s="92" t="s">
        <v>106</v>
      </c>
      <c r="B103" s="86" t="s">
        <v>398</v>
      </c>
      <c r="C103" s="76">
        <v>0</v>
      </c>
      <c r="D103" s="104">
        <v>52379</v>
      </c>
      <c r="E103" s="144">
        <v>0</v>
      </c>
      <c r="F103" s="76">
        <v>0</v>
      </c>
      <c r="G103" s="76">
        <v>0</v>
      </c>
    </row>
    <row r="104" spans="1:8">
      <c r="A104" s="9" t="s">
        <v>106</v>
      </c>
      <c r="B104" s="86" t="s">
        <v>391</v>
      </c>
      <c r="C104" s="76">
        <v>0</v>
      </c>
      <c r="D104" s="104">
        <v>5345</v>
      </c>
      <c r="E104" s="144">
        <v>42035</v>
      </c>
      <c r="F104" s="76">
        <v>0</v>
      </c>
      <c r="G104" s="76">
        <v>0</v>
      </c>
    </row>
    <row r="105" spans="1:8">
      <c r="A105" s="9" t="s">
        <v>106</v>
      </c>
      <c r="B105" s="86" t="s">
        <v>399</v>
      </c>
      <c r="C105" s="76">
        <v>0</v>
      </c>
      <c r="D105" s="104">
        <v>0</v>
      </c>
      <c r="E105" s="144">
        <v>28006</v>
      </c>
      <c r="F105" s="76">
        <v>0</v>
      </c>
      <c r="G105" s="76">
        <v>0</v>
      </c>
    </row>
    <row r="106" spans="1:8">
      <c r="A106" s="9" t="s">
        <v>106</v>
      </c>
      <c r="B106" s="86" t="s">
        <v>114</v>
      </c>
      <c r="C106" s="76">
        <v>48018</v>
      </c>
      <c r="D106" s="104">
        <v>0</v>
      </c>
      <c r="E106" s="144">
        <v>0</v>
      </c>
      <c r="F106" s="76">
        <v>0</v>
      </c>
      <c r="G106" s="76">
        <v>0</v>
      </c>
    </row>
    <row r="107" spans="1:8" ht="24">
      <c r="A107" s="9" t="s">
        <v>106</v>
      </c>
      <c r="B107" s="81" t="s">
        <v>388</v>
      </c>
      <c r="C107" s="76">
        <v>0</v>
      </c>
      <c r="D107" s="104">
        <v>0</v>
      </c>
      <c r="E107" s="144">
        <v>10250</v>
      </c>
      <c r="F107" s="76">
        <v>0</v>
      </c>
      <c r="G107" s="76">
        <v>0</v>
      </c>
    </row>
    <row r="108" spans="1:8">
      <c r="A108" s="9" t="s">
        <v>106</v>
      </c>
      <c r="B108" s="81" t="s">
        <v>393</v>
      </c>
      <c r="C108" s="76">
        <v>0</v>
      </c>
      <c r="D108" s="104">
        <v>0</v>
      </c>
      <c r="E108" s="144">
        <v>12711</v>
      </c>
      <c r="F108" s="76">
        <v>0</v>
      </c>
      <c r="G108" s="76">
        <v>0</v>
      </c>
    </row>
    <row r="109" spans="1:8">
      <c r="A109" s="9" t="s">
        <v>106</v>
      </c>
      <c r="B109" s="86" t="s">
        <v>115</v>
      </c>
      <c r="C109" s="76">
        <v>25101</v>
      </c>
      <c r="D109" s="104">
        <v>5361</v>
      </c>
      <c r="E109" s="144"/>
      <c r="F109" s="76">
        <v>0</v>
      </c>
      <c r="G109" s="76">
        <v>0</v>
      </c>
    </row>
    <row r="110" spans="1:8">
      <c r="A110" s="9" t="s">
        <v>106</v>
      </c>
      <c r="B110" s="86" t="s">
        <v>101</v>
      </c>
      <c r="C110" s="76">
        <v>251</v>
      </c>
      <c r="D110" s="104">
        <v>0</v>
      </c>
      <c r="E110" s="144">
        <v>20331</v>
      </c>
      <c r="F110" s="76">
        <v>0</v>
      </c>
      <c r="G110" s="76">
        <v>0</v>
      </c>
    </row>
    <row r="111" spans="1:8">
      <c r="A111" s="54" t="s">
        <v>106</v>
      </c>
      <c r="B111" s="86" t="s">
        <v>368</v>
      </c>
      <c r="C111" s="76">
        <v>11458</v>
      </c>
      <c r="D111" s="104">
        <v>0</v>
      </c>
      <c r="E111" s="144">
        <v>0</v>
      </c>
      <c r="F111" s="76">
        <v>0</v>
      </c>
      <c r="G111" s="76">
        <v>0</v>
      </c>
    </row>
    <row r="112" spans="1:8">
      <c r="A112" s="9" t="s">
        <v>106</v>
      </c>
      <c r="B112" s="86" t="s">
        <v>116</v>
      </c>
      <c r="C112" s="76">
        <v>0</v>
      </c>
      <c r="D112" s="104">
        <v>85500</v>
      </c>
      <c r="E112" s="144">
        <v>0</v>
      </c>
      <c r="F112" s="76">
        <v>0</v>
      </c>
      <c r="G112" s="76">
        <v>0</v>
      </c>
    </row>
    <row r="113" spans="1:7">
      <c r="A113" s="7" t="s">
        <v>106</v>
      </c>
      <c r="B113" s="108" t="s">
        <v>9</v>
      </c>
      <c r="C113" s="119">
        <v>963073</v>
      </c>
      <c r="D113" s="129">
        <f>SUM(D84:D112)</f>
        <v>2808076</v>
      </c>
      <c r="E113" s="199">
        <f>SUM(E84:E111)</f>
        <v>4278983</v>
      </c>
      <c r="F113" s="119">
        <f>SUM(F84:F111)</f>
        <v>2631040</v>
      </c>
      <c r="G113" s="119">
        <f>SUM(G84:G111)</f>
        <v>1248393</v>
      </c>
    </row>
    <row r="114" spans="1:7">
      <c r="A114" s="9" t="s">
        <v>117</v>
      </c>
      <c r="B114" s="86" t="s">
        <v>118</v>
      </c>
      <c r="C114" s="116">
        <v>2226300</v>
      </c>
      <c r="D114" s="132">
        <v>0</v>
      </c>
      <c r="E114" s="200">
        <v>0</v>
      </c>
      <c r="F114" s="121">
        <v>0</v>
      </c>
      <c r="G114" s="121">
        <v>0</v>
      </c>
    </row>
    <row r="115" spans="1:7">
      <c r="A115" s="9" t="s">
        <v>117</v>
      </c>
      <c r="B115" s="86" t="s">
        <v>119</v>
      </c>
      <c r="C115" s="121">
        <v>0</v>
      </c>
      <c r="D115" s="132">
        <v>0</v>
      </c>
      <c r="E115" s="200">
        <v>0</v>
      </c>
      <c r="F115" s="121">
        <v>0</v>
      </c>
      <c r="G115" s="121">
        <v>0</v>
      </c>
    </row>
    <row r="116" spans="1:7">
      <c r="A116" s="7" t="s">
        <v>117</v>
      </c>
      <c r="B116" s="108"/>
      <c r="C116" s="119">
        <v>2226300</v>
      </c>
      <c r="D116" s="129">
        <f>SUM(D114:D115)</f>
        <v>0</v>
      </c>
      <c r="E116" s="199">
        <f t="shared" ref="E116:G116" si="13">SUM(E114:E115)</f>
        <v>0</v>
      </c>
      <c r="F116" s="119">
        <f t="shared" si="13"/>
        <v>0</v>
      </c>
      <c r="G116" s="119">
        <f t="shared" si="13"/>
        <v>0</v>
      </c>
    </row>
    <row r="117" spans="1:7">
      <c r="A117" s="9" t="s">
        <v>120</v>
      </c>
      <c r="B117" s="86" t="s">
        <v>121</v>
      </c>
      <c r="C117" s="76">
        <v>746031</v>
      </c>
      <c r="D117" s="104">
        <v>755905</v>
      </c>
      <c r="E117" s="144">
        <v>755000</v>
      </c>
      <c r="F117" s="76">
        <v>755000</v>
      </c>
      <c r="G117" s="76">
        <v>755000</v>
      </c>
    </row>
    <row r="118" spans="1:7">
      <c r="A118" s="9" t="s">
        <v>120</v>
      </c>
      <c r="B118" s="86" t="s">
        <v>122</v>
      </c>
      <c r="C118" s="76">
        <v>0</v>
      </c>
      <c r="D118" s="104">
        <v>0</v>
      </c>
      <c r="E118" s="144">
        <v>0</v>
      </c>
      <c r="F118" s="76">
        <v>0</v>
      </c>
      <c r="G118" s="76">
        <v>0</v>
      </c>
    </row>
    <row r="119" spans="1:7">
      <c r="A119" s="9" t="s">
        <v>120</v>
      </c>
      <c r="B119" s="86" t="s">
        <v>123</v>
      </c>
      <c r="C119" s="76">
        <v>118497</v>
      </c>
      <c r="D119" s="104">
        <v>0</v>
      </c>
      <c r="E119" s="144">
        <v>0</v>
      </c>
      <c r="F119" s="76">
        <v>0</v>
      </c>
      <c r="G119" s="76">
        <v>0</v>
      </c>
    </row>
    <row r="120" spans="1:7">
      <c r="A120" s="7" t="s">
        <v>124</v>
      </c>
      <c r="B120" s="108" t="s">
        <v>15</v>
      </c>
      <c r="C120" s="119">
        <v>864528</v>
      </c>
      <c r="D120" s="129">
        <f>SUM(D117:D119)</f>
        <v>755905</v>
      </c>
      <c r="E120" s="199">
        <f>SUM(E117:E119)</f>
        <v>755000</v>
      </c>
      <c r="F120" s="119">
        <f>SUM(F117:F119)</f>
        <v>755000</v>
      </c>
      <c r="G120" s="119">
        <f>SUM(G117:G119)</f>
        <v>755000</v>
      </c>
    </row>
    <row r="121" spans="1:7">
      <c r="A121" s="9" t="s">
        <v>125</v>
      </c>
      <c r="B121" s="86" t="s">
        <v>126</v>
      </c>
      <c r="C121" s="76">
        <v>93059</v>
      </c>
      <c r="D121" s="104">
        <v>300</v>
      </c>
      <c r="E121" s="144">
        <v>0</v>
      </c>
      <c r="F121" s="76">
        <v>0</v>
      </c>
      <c r="G121" s="76">
        <v>0</v>
      </c>
    </row>
    <row r="122" spans="1:7">
      <c r="A122" s="9" t="s">
        <v>127</v>
      </c>
      <c r="B122" s="86" t="s">
        <v>128</v>
      </c>
      <c r="C122" s="76">
        <v>3019</v>
      </c>
      <c r="D122" s="104">
        <v>6730</v>
      </c>
      <c r="E122" s="144">
        <v>4800</v>
      </c>
      <c r="F122" s="76">
        <v>4800</v>
      </c>
      <c r="G122" s="76">
        <v>4800</v>
      </c>
    </row>
    <row r="123" spans="1:7">
      <c r="A123" s="13" t="s">
        <v>129</v>
      </c>
      <c r="B123" s="109" t="s">
        <v>130</v>
      </c>
      <c r="C123" s="76">
        <v>207</v>
      </c>
      <c r="D123" s="104">
        <v>70</v>
      </c>
      <c r="E123" s="144">
        <v>8000</v>
      </c>
      <c r="F123" s="76">
        <v>8000</v>
      </c>
      <c r="G123" s="76">
        <v>8000</v>
      </c>
    </row>
    <row r="124" spans="1:7">
      <c r="A124" s="13" t="s">
        <v>131</v>
      </c>
      <c r="B124" s="109" t="s">
        <v>132</v>
      </c>
      <c r="C124" s="76">
        <v>166787</v>
      </c>
      <c r="D124" s="104">
        <v>178839</v>
      </c>
      <c r="E124" s="144">
        <v>188662</v>
      </c>
      <c r="F124" s="76">
        <v>188662</v>
      </c>
      <c r="G124" s="76">
        <v>188662</v>
      </c>
    </row>
    <row r="125" spans="1:7">
      <c r="A125" s="9" t="s">
        <v>133</v>
      </c>
      <c r="B125" s="86" t="s">
        <v>134</v>
      </c>
      <c r="C125" s="116">
        <v>1267</v>
      </c>
      <c r="D125" s="104">
        <v>12</v>
      </c>
      <c r="E125" s="144">
        <v>1300</v>
      </c>
      <c r="F125" s="76">
        <v>1300</v>
      </c>
      <c r="G125" s="76">
        <v>1300</v>
      </c>
    </row>
    <row r="126" spans="1:7">
      <c r="A126" s="9" t="s">
        <v>135</v>
      </c>
      <c r="B126" s="86" t="s">
        <v>136</v>
      </c>
      <c r="C126" s="116">
        <v>103280</v>
      </c>
      <c r="D126" s="104">
        <v>182189</v>
      </c>
      <c r="E126" s="144">
        <v>191170</v>
      </c>
      <c r="F126" s="76">
        <v>168170</v>
      </c>
      <c r="G126" s="76">
        <v>168170</v>
      </c>
    </row>
    <row r="127" spans="1:7">
      <c r="A127" s="9" t="s">
        <v>137</v>
      </c>
      <c r="B127" s="86" t="s">
        <v>138</v>
      </c>
      <c r="C127" s="116">
        <v>371</v>
      </c>
      <c r="D127" s="104">
        <v>4</v>
      </c>
      <c r="E127" s="144">
        <v>800</v>
      </c>
      <c r="F127" s="76">
        <v>800</v>
      </c>
      <c r="G127" s="76">
        <v>800</v>
      </c>
    </row>
    <row r="128" spans="1:7">
      <c r="A128" s="9" t="s">
        <v>139</v>
      </c>
      <c r="B128" s="86" t="s">
        <v>140</v>
      </c>
      <c r="C128" s="116">
        <v>38100</v>
      </c>
      <c r="D128" s="104">
        <v>105515</v>
      </c>
      <c r="E128" s="144">
        <v>29000</v>
      </c>
      <c r="F128" s="76">
        <v>29000</v>
      </c>
      <c r="G128" s="76">
        <v>29000</v>
      </c>
    </row>
    <row r="129" spans="1:9">
      <c r="A129" s="9" t="s">
        <v>141</v>
      </c>
      <c r="B129" s="86" t="s">
        <v>142</v>
      </c>
      <c r="C129" s="116">
        <v>9708</v>
      </c>
      <c r="D129" s="96">
        <v>13608</v>
      </c>
      <c r="E129" s="201">
        <v>11487</v>
      </c>
      <c r="F129" s="87">
        <v>11487</v>
      </c>
      <c r="G129" s="87">
        <v>11487</v>
      </c>
    </row>
    <row r="130" spans="1:9">
      <c r="A130" s="9" t="s">
        <v>143</v>
      </c>
      <c r="B130" s="86" t="s">
        <v>144</v>
      </c>
      <c r="C130" s="116">
        <v>561175</v>
      </c>
      <c r="D130" s="104">
        <v>624408</v>
      </c>
      <c r="E130" s="144">
        <v>580000</v>
      </c>
      <c r="F130" s="76">
        <v>580000</v>
      </c>
      <c r="G130" s="76">
        <v>580000</v>
      </c>
    </row>
    <row r="131" spans="1:9">
      <c r="A131" s="9" t="s">
        <v>145</v>
      </c>
      <c r="B131" s="86" t="s">
        <v>146</v>
      </c>
      <c r="C131" s="116">
        <v>15289</v>
      </c>
      <c r="D131" s="96">
        <v>20489</v>
      </c>
      <c r="E131" s="201">
        <v>17000</v>
      </c>
      <c r="F131" s="87">
        <v>17000</v>
      </c>
      <c r="G131" s="87">
        <v>17000</v>
      </c>
    </row>
    <row r="132" spans="1:9">
      <c r="A132" s="9" t="s">
        <v>147</v>
      </c>
      <c r="B132" s="86" t="s">
        <v>148</v>
      </c>
      <c r="C132" s="116">
        <v>46515</v>
      </c>
      <c r="D132" s="104">
        <v>13039</v>
      </c>
      <c r="E132" s="144">
        <v>13350</v>
      </c>
      <c r="F132" s="76">
        <v>13350</v>
      </c>
      <c r="G132" s="76">
        <v>13350</v>
      </c>
    </row>
    <row r="133" spans="1:9">
      <c r="A133" s="9" t="s">
        <v>149</v>
      </c>
      <c r="B133" s="86" t="s">
        <v>150</v>
      </c>
      <c r="C133" s="116">
        <v>43703</v>
      </c>
      <c r="D133" s="104">
        <v>55690</v>
      </c>
      <c r="E133" s="144">
        <v>41000</v>
      </c>
      <c r="F133" s="76">
        <v>41000</v>
      </c>
      <c r="G133" s="76">
        <v>41000</v>
      </c>
    </row>
    <row r="134" spans="1:9">
      <c r="A134" s="9" t="s">
        <v>151</v>
      </c>
      <c r="B134" s="86" t="s">
        <v>152</v>
      </c>
      <c r="C134" s="116">
        <v>0</v>
      </c>
      <c r="D134" s="104">
        <v>0</v>
      </c>
      <c r="E134" s="144">
        <v>0</v>
      </c>
      <c r="F134" s="76">
        <v>0</v>
      </c>
      <c r="G134" s="76">
        <v>0</v>
      </c>
    </row>
    <row r="135" spans="1:9">
      <c r="A135" s="9" t="s">
        <v>153</v>
      </c>
      <c r="B135" s="86" t="s">
        <v>154</v>
      </c>
      <c r="C135" s="116">
        <v>361</v>
      </c>
      <c r="D135" s="104">
        <v>6493</v>
      </c>
      <c r="E135" s="144">
        <v>0</v>
      </c>
      <c r="F135" s="76">
        <v>0</v>
      </c>
      <c r="G135" s="76">
        <v>0</v>
      </c>
    </row>
    <row r="136" spans="1:9">
      <c r="A136" s="9" t="s">
        <v>155</v>
      </c>
      <c r="B136" s="86" t="s">
        <v>156</v>
      </c>
      <c r="C136" s="116">
        <v>386062</v>
      </c>
      <c r="D136" s="104">
        <v>482529</v>
      </c>
      <c r="E136" s="144">
        <v>501700</v>
      </c>
      <c r="F136" s="76">
        <v>501700</v>
      </c>
      <c r="G136" s="76">
        <v>501700</v>
      </c>
      <c r="I136" s="17"/>
    </row>
    <row r="137" spans="1:9">
      <c r="A137" s="9" t="s">
        <v>157</v>
      </c>
      <c r="B137" s="86" t="s">
        <v>158</v>
      </c>
      <c r="C137" s="116">
        <v>2561</v>
      </c>
      <c r="D137" s="104">
        <v>2561</v>
      </c>
      <c r="E137" s="144">
        <v>42500</v>
      </c>
      <c r="F137" s="76">
        <v>127500</v>
      </c>
      <c r="G137" s="76">
        <v>0</v>
      </c>
    </row>
    <row r="138" spans="1:9">
      <c r="A138" s="9" t="s">
        <v>159</v>
      </c>
      <c r="B138" s="86" t="s">
        <v>160</v>
      </c>
      <c r="C138" s="116">
        <v>54008</v>
      </c>
      <c r="D138" s="104">
        <v>67194</v>
      </c>
      <c r="E138" s="144">
        <v>19899</v>
      </c>
      <c r="F138" s="76">
        <v>19899</v>
      </c>
      <c r="G138" s="76">
        <v>19899</v>
      </c>
    </row>
    <row r="139" spans="1:9">
      <c r="A139" s="7" t="s">
        <v>161</v>
      </c>
      <c r="B139" s="108" t="s">
        <v>9</v>
      </c>
      <c r="C139" s="123">
        <v>1525472</v>
      </c>
      <c r="D139" s="133">
        <f>SUM(D121:D138)</f>
        <v>1759670</v>
      </c>
      <c r="E139" s="202">
        <f>SUM(E121:E138)</f>
        <v>1650668</v>
      </c>
      <c r="F139" s="123">
        <f>SUM(F121:F138)</f>
        <v>1712668</v>
      </c>
      <c r="G139" s="123">
        <f>SUM(G121:G138)</f>
        <v>1585168</v>
      </c>
    </row>
    <row r="140" spans="1:9">
      <c r="A140" s="7"/>
      <c r="B140" s="108" t="s">
        <v>162</v>
      </c>
      <c r="C140" s="123">
        <v>56047442.450000003</v>
      </c>
      <c r="D140" s="133">
        <f>D120+D116+D113+D83+D54+D52+D46+D42+D39+D31+D25+D22+D20+D18+D15+D12+D9+D139</f>
        <v>62383861</v>
      </c>
      <c r="E140" s="202">
        <f>E120+E116+E113+E83+E54+E52+E46+E42+E39+E31+E25+E22+E20+E18+E15+E12+E9+E139</f>
        <v>68587669.909999996</v>
      </c>
      <c r="F140" s="123">
        <f>F120+F116+F113+F83+F54+F52+F46+F42+F39+F31+F25+F22+F20+F18+F15+F12+F9+F139</f>
        <v>69203655</v>
      </c>
      <c r="G140" s="123">
        <f>G120+G116+G113+G83+G54+G52+G46+G42+G39+G31+G25+G22+G20+G18+G15+G12+G9+G139</f>
        <v>68135787</v>
      </c>
      <c r="H140" s="19"/>
    </row>
    <row r="141" spans="1:9">
      <c r="A141" s="16" t="s">
        <v>163</v>
      </c>
      <c r="B141" s="112" t="s">
        <v>164</v>
      </c>
      <c r="C141" s="76">
        <v>1861224</v>
      </c>
      <c r="D141" s="76">
        <v>0</v>
      </c>
      <c r="E141" s="144">
        <v>0</v>
      </c>
      <c r="F141" s="76">
        <v>0</v>
      </c>
      <c r="G141" s="76">
        <v>0</v>
      </c>
    </row>
    <row r="142" spans="1:9">
      <c r="A142" s="16"/>
      <c r="B142" s="75" t="s">
        <v>340</v>
      </c>
      <c r="C142" s="76">
        <v>84594</v>
      </c>
      <c r="D142" s="76">
        <v>0</v>
      </c>
      <c r="E142" s="144">
        <v>0</v>
      </c>
      <c r="F142" s="76">
        <v>0</v>
      </c>
      <c r="G142" s="76">
        <v>0</v>
      </c>
      <c r="H142" s="152"/>
    </row>
    <row r="143" spans="1:9">
      <c r="A143" s="78"/>
      <c r="B143" s="75" t="s">
        <v>386</v>
      </c>
      <c r="C143" s="76">
        <v>0</v>
      </c>
      <c r="D143" s="76">
        <v>0</v>
      </c>
      <c r="E143" s="144">
        <v>2078684</v>
      </c>
      <c r="F143" s="76">
        <v>4577495</v>
      </c>
      <c r="G143" s="76">
        <v>2199531</v>
      </c>
      <c r="H143" s="152"/>
    </row>
    <row r="144" spans="1:9">
      <c r="A144" s="78"/>
      <c r="B144" s="75" t="s">
        <v>394</v>
      </c>
      <c r="C144" s="76">
        <v>0</v>
      </c>
      <c r="D144" s="76">
        <v>0</v>
      </c>
      <c r="E144" s="144">
        <v>2077065</v>
      </c>
      <c r="F144" s="76">
        <v>1993666</v>
      </c>
      <c r="G144" s="76">
        <v>0</v>
      </c>
      <c r="H144" s="152"/>
    </row>
    <row r="145" spans="1:8">
      <c r="A145" s="55"/>
      <c r="B145" s="75" t="s">
        <v>354</v>
      </c>
      <c r="C145" s="76">
        <v>0</v>
      </c>
      <c r="D145" s="117">
        <v>157368</v>
      </c>
      <c r="E145" s="144">
        <v>0</v>
      </c>
      <c r="F145" s="76">
        <v>0</v>
      </c>
      <c r="G145" s="76">
        <v>0</v>
      </c>
      <c r="H145" s="152"/>
    </row>
    <row r="146" spans="1:8">
      <c r="A146" s="57"/>
      <c r="B146" s="75" t="s">
        <v>355</v>
      </c>
      <c r="C146" s="76">
        <v>0</v>
      </c>
      <c r="D146" s="117">
        <v>206848</v>
      </c>
      <c r="E146" s="144">
        <v>0</v>
      </c>
      <c r="F146" s="76">
        <v>0</v>
      </c>
      <c r="G146" s="76">
        <v>0</v>
      </c>
      <c r="H146" s="152"/>
    </row>
    <row r="147" spans="1:8">
      <c r="A147" s="74"/>
      <c r="B147" s="75" t="s">
        <v>383</v>
      </c>
      <c r="C147" s="76">
        <v>0</v>
      </c>
      <c r="D147" s="76">
        <v>0</v>
      </c>
      <c r="E147" s="144">
        <v>664461</v>
      </c>
      <c r="F147" s="76">
        <v>0</v>
      </c>
      <c r="G147" s="76">
        <v>0</v>
      </c>
      <c r="H147" s="152"/>
    </row>
    <row r="148" spans="1:8">
      <c r="A148" s="16"/>
      <c r="B148" s="112" t="s">
        <v>165</v>
      </c>
      <c r="C148" s="76">
        <v>0</v>
      </c>
      <c r="D148" s="76">
        <v>0</v>
      </c>
      <c r="E148" s="144">
        <v>0</v>
      </c>
      <c r="F148" s="76">
        <v>0</v>
      </c>
      <c r="G148" s="76">
        <v>0</v>
      </c>
    </row>
    <row r="149" spans="1:8">
      <c r="A149" s="16"/>
      <c r="B149" s="86" t="s">
        <v>166</v>
      </c>
      <c r="C149" s="76">
        <v>596283</v>
      </c>
      <c r="D149" s="76">
        <v>0</v>
      </c>
      <c r="E149" s="144">
        <v>0</v>
      </c>
      <c r="F149" s="76">
        <v>0</v>
      </c>
      <c r="G149" s="76">
        <v>0</v>
      </c>
    </row>
    <row r="150" spans="1:8">
      <c r="A150" s="16"/>
      <c r="B150" s="86" t="s">
        <v>167</v>
      </c>
      <c r="C150" s="76">
        <v>126658</v>
      </c>
      <c r="D150" s="76">
        <v>0</v>
      </c>
      <c r="E150" s="144">
        <v>0</v>
      </c>
      <c r="F150" s="76">
        <v>0</v>
      </c>
      <c r="G150" s="76">
        <v>0</v>
      </c>
    </row>
    <row r="151" spans="1:8" ht="24">
      <c r="A151" s="55"/>
      <c r="B151" s="81" t="s">
        <v>343</v>
      </c>
      <c r="C151" s="76">
        <v>417057</v>
      </c>
      <c r="D151" s="134">
        <v>401037</v>
      </c>
      <c r="E151" s="144">
        <v>0</v>
      </c>
      <c r="F151" s="76">
        <v>0</v>
      </c>
      <c r="G151" s="76">
        <v>0</v>
      </c>
    </row>
    <row r="152" spans="1:8" ht="24">
      <c r="A152" s="55"/>
      <c r="B152" s="81" t="s">
        <v>344</v>
      </c>
      <c r="C152" s="76">
        <v>228513</v>
      </c>
      <c r="D152" s="117">
        <v>225869</v>
      </c>
      <c r="E152" s="144">
        <v>0</v>
      </c>
      <c r="F152" s="76">
        <v>0</v>
      </c>
      <c r="G152" s="76">
        <v>0</v>
      </c>
    </row>
    <row r="153" spans="1:8">
      <c r="A153" s="55"/>
      <c r="B153" s="86" t="s">
        <v>345</v>
      </c>
      <c r="C153" s="76">
        <v>106184</v>
      </c>
      <c r="D153" s="117">
        <v>106172</v>
      </c>
      <c r="E153" s="144">
        <v>0</v>
      </c>
      <c r="F153" s="76">
        <v>0</v>
      </c>
      <c r="G153" s="76">
        <v>0</v>
      </c>
    </row>
    <row r="154" spans="1:8">
      <c r="A154" s="57"/>
      <c r="B154" s="86" t="s">
        <v>366</v>
      </c>
      <c r="C154" s="76">
        <v>613470</v>
      </c>
      <c r="D154" s="117">
        <v>0</v>
      </c>
      <c r="E154" s="144">
        <v>0</v>
      </c>
      <c r="F154" s="84">
        <v>0</v>
      </c>
      <c r="G154" s="84">
        <v>0</v>
      </c>
    </row>
    <row r="155" spans="1:8">
      <c r="A155" s="57"/>
      <c r="B155" s="86" t="s">
        <v>367</v>
      </c>
      <c r="C155" s="76">
        <v>158535</v>
      </c>
      <c r="D155" s="117">
        <v>0</v>
      </c>
      <c r="E155" s="144">
        <v>0</v>
      </c>
      <c r="F155" s="84">
        <v>0</v>
      </c>
      <c r="G155" s="84">
        <v>0</v>
      </c>
    </row>
    <row r="156" spans="1:8" ht="24">
      <c r="A156" s="57"/>
      <c r="B156" s="81" t="s">
        <v>380</v>
      </c>
      <c r="C156" s="76">
        <v>0</v>
      </c>
      <c r="D156" s="117">
        <v>2305</v>
      </c>
      <c r="E156" s="203">
        <v>349863</v>
      </c>
      <c r="F156" s="84">
        <v>0</v>
      </c>
      <c r="G156" s="84">
        <v>0</v>
      </c>
      <c r="H156" s="19"/>
    </row>
    <row r="157" spans="1:8">
      <c r="A157" s="74"/>
      <c r="B157" s="81" t="s">
        <v>487</v>
      </c>
      <c r="C157" s="76">
        <v>0</v>
      </c>
      <c r="D157" s="117">
        <v>2355</v>
      </c>
      <c r="E157" s="203">
        <v>840657</v>
      </c>
      <c r="F157" s="84">
        <v>0</v>
      </c>
      <c r="G157" s="84">
        <v>0</v>
      </c>
    </row>
    <row r="158" spans="1:8">
      <c r="A158" s="74"/>
      <c r="B158" s="81" t="s">
        <v>405</v>
      </c>
      <c r="C158" s="76">
        <v>0</v>
      </c>
      <c r="D158" s="117">
        <v>4236</v>
      </c>
      <c r="E158" s="203">
        <v>804371</v>
      </c>
      <c r="F158" s="84">
        <v>0</v>
      </c>
      <c r="G158" s="84">
        <v>0</v>
      </c>
      <c r="H158" s="19"/>
    </row>
    <row r="159" spans="1:8">
      <c r="A159" s="78"/>
      <c r="B159" s="81" t="s">
        <v>488</v>
      </c>
      <c r="C159" s="76">
        <v>0</v>
      </c>
      <c r="D159" s="117">
        <v>0</v>
      </c>
      <c r="E159" s="203">
        <v>340000</v>
      </c>
      <c r="F159" s="84">
        <v>850000</v>
      </c>
      <c r="G159" s="84">
        <v>0</v>
      </c>
    </row>
    <row r="160" spans="1:8">
      <c r="A160" s="16"/>
      <c r="B160" s="86" t="s">
        <v>489</v>
      </c>
      <c r="C160" s="76">
        <v>0</v>
      </c>
      <c r="D160" s="117">
        <v>633400</v>
      </c>
      <c r="E160" s="144">
        <v>2793102</v>
      </c>
      <c r="F160" s="84">
        <v>0</v>
      </c>
      <c r="G160" s="84">
        <v>0</v>
      </c>
    </row>
    <row r="161" spans="1:7">
      <c r="A161" s="78"/>
      <c r="B161" s="86" t="s">
        <v>490</v>
      </c>
      <c r="C161" s="76">
        <v>0</v>
      </c>
      <c r="D161" s="117">
        <v>0</v>
      </c>
      <c r="E161" s="144">
        <v>857004</v>
      </c>
      <c r="F161" s="84">
        <v>0</v>
      </c>
      <c r="G161" s="84">
        <v>0</v>
      </c>
    </row>
    <row r="162" spans="1:7">
      <c r="A162" s="16"/>
      <c r="B162" s="86" t="s">
        <v>381</v>
      </c>
      <c r="C162" s="76">
        <v>0</v>
      </c>
      <c r="D162" s="117">
        <v>2311</v>
      </c>
      <c r="E162" s="144">
        <v>179934</v>
      </c>
      <c r="F162" s="84">
        <v>0</v>
      </c>
      <c r="G162" s="84">
        <v>0</v>
      </c>
    </row>
    <row r="163" spans="1:7">
      <c r="A163" s="78"/>
      <c r="B163" s="86" t="s">
        <v>404</v>
      </c>
      <c r="C163" s="76">
        <v>0</v>
      </c>
      <c r="D163" s="117">
        <v>0</v>
      </c>
      <c r="E163" s="144">
        <v>0</v>
      </c>
      <c r="F163" s="84">
        <v>722500</v>
      </c>
      <c r="G163" s="84">
        <v>0</v>
      </c>
    </row>
    <row r="164" spans="1:7">
      <c r="A164" s="78"/>
      <c r="B164" s="86" t="s">
        <v>403</v>
      </c>
      <c r="C164" s="76">
        <v>0</v>
      </c>
      <c r="D164" s="117">
        <v>0</v>
      </c>
      <c r="E164" s="144">
        <v>0</v>
      </c>
      <c r="F164" s="84">
        <v>1048027</v>
      </c>
      <c r="G164" s="84">
        <v>648970</v>
      </c>
    </row>
    <row r="165" spans="1:7">
      <c r="A165" s="16"/>
      <c r="B165" s="113" t="s">
        <v>168</v>
      </c>
      <c r="C165" s="124">
        <v>4192518</v>
      </c>
      <c r="D165" s="135">
        <f>SUM(D141:D164)</f>
        <v>1741901</v>
      </c>
      <c r="E165" s="204">
        <f>SUM(E141:E164)</f>
        <v>10985141</v>
      </c>
      <c r="F165" s="124">
        <f>SUM(F141:F164)</f>
        <v>9191688</v>
      </c>
      <c r="G165" s="124">
        <f>SUM(G141:G164)</f>
        <v>2848501</v>
      </c>
    </row>
    <row r="166" spans="1:7">
      <c r="A166" s="57"/>
      <c r="B166" s="113" t="s">
        <v>359</v>
      </c>
      <c r="C166" s="124">
        <v>0</v>
      </c>
      <c r="D166" s="135">
        <v>0</v>
      </c>
      <c r="E166" s="204">
        <v>409508</v>
      </c>
      <c r="F166" s="124">
        <v>1754421</v>
      </c>
      <c r="G166" s="124">
        <v>0</v>
      </c>
    </row>
    <row r="167" spans="1:7">
      <c r="A167" s="16"/>
      <c r="B167" s="113" t="s">
        <v>169</v>
      </c>
      <c r="C167" s="124">
        <v>6469455</v>
      </c>
      <c r="D167" s="135">
        <v>10710660</v>
      </c>
      <c r="E167" s="204">
        <v>8762145</v>
      </c>
      <c r="F167" s="124">
        <v>0</v>
      </c>
      <c r="G167" s="124">
        <v>0</v>
      </c>
    </row>
    <row r="168" spans="1:7">
      <c r="A168" s="11"/>
      <c r="B168" s="114" t="s">
        <v>170</v>
      </c>
      <c r="C168" s="125">
        <v>66709415.450000003</v>
      </c>
      <c r="D168" s="128">
        <f>D165+D140+D167</f>
        <v>74836422</v>
      </c>
      <c r="E168" s="198">
        <f>E165+E140+E167+E166</f>
        <v>88744463.909999996</v>
      </c>
      <c r="F168" s="125">
        <f>F165+F140+F167+F166</f>
        <v>80149764</v>
      </c>
      <c r="G168" s="125">
        <f>G165+G140+G167+G166</f>
        <v>70984288</v>
      </c>
    </row>
    <row r="169" spans="1:7">
      <c r="A169" s="1"/>
      <c r="B169" s="18"/>
      <c r="C169" s="18"/>
      <c r="F169" s="19"/>
      <c r="G169" s="19"/>
    </row>
    <row r="170" spans="1:7">
      <c r="A170" s="1"/>
      <c r="B170" s="18"/>
      <c r="C170" s="18"/>
      <c r="F170" s="19"/>
      <c r="G170" s="19"/>
    </row>
    <row r="171" spans="1:7" ht="15.45">
      <c r="A171" s="1"/>
      <c r="B171" s="158" t="s">
        <v>492</v>
      </c>
      <c r="C171" s="158" t="s">
        <v>493</v>
      </c>
      <c r="F171" s="19"/>
      <c r="G171" s="19"/>
    </row>
    <row r="172" spans="1:7">
      <c r="A172" s="1"/>
      <c r="B172" s="20"/>
      <c r="C172" s="20"/>
      <c r="F172" s="19"/>
      <c r="G172" s="19"/>
    </row>
    <row r="173" spans="1:7">
      <c r="A173" s="1"/>
      <c r="B173" s="20"/>
      <c r="C173" s="20"/>
      <c r="F173" s="19"/>
      <c r="G173" s="19"/>
    </row>
    <row r="174" spans="1:7">
      <c r="A174" s="1"/>
      <c r="B174" s="20"/>
      <c r="C174" s="20"/>
      <c r="E174" s="34"/>
      <c r="F174" s="42"/>
      <c r="G174" s="42"/>
    </row>
    <row r="175" spans="1:7" ht="15.45">
      <c r="A175" s="232"/>
      <c r="B175" s="20"/>
      <c r="C175" s="20"/>
      <c r="E175" s="35"/>
      <c r="F175" s="35"/>
      <c r="G175" s="35"/>
    </row>
    <row r="176" spans="1:7" ht="15.45">
      <c r="A176" s="232" t="s">
        <v>300</v>
      </c>
      <c r="E176" s="35"/>
      <c r="F176" s="35"/>
      <c r="G176" s="35"/>
    </row>
    <row r="177" spans="1:11" ht="15.45">
      <c r="A177" s="233" t="s">
        <v>299</v>
      </c>
      <c r="E177" s="35"/>
      <c r="F177" s="35"/>
      <c r="G177" s="35"/>
    </row>
    <row r="178" spans="1:11" ht="15.45">
      <c r="A178" s="233" t="s">
        <v>491</v>
      </c>
      <c r="F178" s="19"/>
      <c r="G178" s="19"/>
    </row>
    <row r="179" spans="1:11">
      <c r="F179" s="19"/>
      <c r="G179" s="19"/>
    </row>
    <row r="180" spans="1:11" ht="15.45">
      <c r="A180" s="1"/>
      <c r="B180" s="234" t="s">
        <v>171</v>
      </c>
      <c r="C180" s="2"/>
      <c r="E180" s="205"/>
      <c r="F180" s="19"/>
      <c r="G180" s="19"/>
      <c r="J180" s="73"/>
    </row>
    <row r="181" spans="1:11" ht="45" customHeight="1">
      <c r="A181" s="21" t="s">
        <v>1</v>
      </c>
      <c r="B181" s="22" t="s">
        <v>2</v>
      </c>
      <c r="C181" s="4" t="s">
        <v>316</v>
      </c>
      <c r="D181" s="136" t="s">
        <v>369</v>
      </c>
      <c r="E181" s="206" t="s">
        <v>3</v>
      </c>
      <c r="F181" s="4" t="s">
        <v>317</v>
      </c>
      <c r="G181" s="4" t="s">
        <v>370</v>
      </c>
    </row>
    <row r="182" spans="1:11">
      <c r="A182" s="5" t="s">
        <v>172</v>
      </c>
      <c r="B182" s="6" t="s">
        <v>173</v>
      </c>
      <c r="C182" s="15">
        <v>1348381</v>
      </c>
      <c r="D182" s="100">
        <v>1641310</v>
      </c>
      <c r="E182" s="207">
        <v>2217470</v>
      </c>
      <c r="F182" s="15">
        <v>2220395</v>
      </c>
      <c r="G182" s="82">
        <v>2220395</v>
      </c>
      <c r="H182" s="192"/>
      <c r="I182" s="19"/>
    </row>
    <row r="183" spans="1:11">
      <c r="A183" s="5" t="s">
        <v>172</v>
      </c>
      <c r="B183" s="6" t="s">
        <v>174</v>
      </c>
      <c r="C183" s="15">
        <v>34299</v>
      </c>
      <c r="D183" s="137">
        <v>36233</v>
      </c>
      <c r="E183" s="207">
        <v>37100</v>
      </c>
      <c r="F183" s="15">
        <v>37100</v>
      </c>
      <c r="G183" s="82">
        <v>37100</v>
      </c>
      <c r="H183" s="19"/>
    </row>
    <row r="184" spans="1:11">
      <c r="A184" s="5" t="s">
        <v>172</v>
      </c>
      <c r="B184" s="14" t="s">
        <v>175</v>
      </c>
      <c r="C184" s="15">
        <v>311087</v>
      </c>
      <c r="D184" s="101">
        <v>334096</v>
      </c>
      <c r="E184" s="208">
        <v>452707</v>
      </c>
      <c r="F184" s="45">
        <v>395787</v>
      </c>
      <c r="G184" s="76">
        <v>395787</v>
      </c>
    </row>
    <row r="185" spans="1:11">
      <c r="A185" s="5" t="s">
        <v>172</v>
      </c>
      <c r="B185" s="14" t="s">
        <v>176</v>
      </c>
      <c r="C185" s="15">
        <v>583151</v>
      </c>
      <c r="D185" s="137">
        <v>643228</v>
      </c>
      <c r="E185" s="208">
        <v>754948</v>
      </c>
      <c r="F185" s="45">
        <v>757177</v>
      </c>
      <c r="G185" s="76">
        <v>757177</v>
      </c>
      <c r="I185" s="19"/>
    </row>
    <row r="186" spans="1:11">
      <c r="A186" s="47" t="s">
        <v>172</v>
      </c>
      <c r="B186" s="14" t="s">
        <v>318</v>
      </c>
      <c r="C186" s="48">
        <v>15671</v>
      </c>
      <c r="D186" s="100"/>
      <c r="E186" s="208">
        <v>18000</v>
      </c>
      <c r="F186" s="45">
        <v>18000</v>
      </c>
      <c r="G186" s="76">
        <v>18000</v>
      </c>
    </row>
    <row r="187" spans="1:11">
      <c r="A187" s="5" t="s">
        <v>172</v>
      </c>
      <c r="B187" s="6" t="s">
        <v>177</v>
      </c>
      <c r="C187" s="15">
        <v>476726</v>
      </c>
      <c r="D187" s="100">
        <v>675755</v>
      </c>
      <c r="E187" s="208">
        <v>692984</v>
      </c>
      <c r="F187" s="45">
        <v>692984</v>
      </c>
      <c r="G187" s="76">
        <v>692984</v>
      </c>
    </row>
    <row r="188" spans="1:11">
      <c r="A188" s="5" t="s">
        <v>178</v>
      </c>
      <c r="B188" s="14" t="s">
        <v>179</v>
      </c>
      <c r="C188" s="15">
        <v>6620</v>
      </c>
      <c r="D188" s="100">
        <v>0</v>
      </c>
      <c r="E188" s="208">
        <v>0</v>
      </c>
      <c r="F188" s="91">
        <v>0</v>
      </c>
      <c r="G188" s="76">
        <v>0</v>
      </c>
      <c r="K188" s="194"/>
    </row>
    <row r="189" spans="1:11">
      <c r="A189" s="5" t="s">
        <v>178</v>
      </c>
      <c r="B189" s="14" t="s">
        <v>105</v>
      </c>
      <c r="C189" s="15">
        <v>11839</v>
      </c>
      <c r="D189" s="100">
        <v>0</v>
      </c>
      <c r="E189" s="208">
        <v>0</v>
      </c>
      <c r="F189" s="91">
        <v>0</v>
      </c>
      <c r="G189" s="76">
        <v>0</v>
      </c>
    </row>
    <row r="190" spans="1:11">
      <c r="A190" s="5" t="s">
        <v>172</v>
      </c>
      <c r="B190" s="6" t="s">
        <v>379</v>
      </c>
      <c r="C190" s="15">
        <v>34002</v>
      </c>
      <c r="D190" s="100">
        <v>7326</v>
      </c>
      <c r="E190" s="208">
        <v>15595</v>
      </c>
      <c r="F190" s="91">
        <v>0</v>
      </c>
      <c r="G190" s="76">
        <v>0</v>
      </c>
    </row>
    <row r="191" spans="1:11">
      <c r="A191" s="5" t="s">
        <v>180</v>
      </c>
      <c r="B191" s="6" t="s">
        <v>181</v>
      </c>
      <c r="C191" s="15">
        <v>104959</v>
      </c>
      <c r="D191" s="100">
        <v>859271</v>
      </c>
      <c r="E191" s="208">
        <v>1500000</v>
      </c>
      <c r="F191" s="45">
        <v>1220135</v>
      </c>
      <c r="G191" s="76">
        <v>1089702</v>
      </c>
    </row>
    <row r="192" spans="1:11">
      <c r="A192" s="5" t="s">
        <v>172</v>
      </c>
      <c r="B192" s="6" t="s">
        <v>182</v>
      </c>
      <c r="C192" s="15">
        <v>18748</v>
      </c>
      <c r="D192" s="100">
        <v>9639</v>
      </c>
      <c r="E192" s="208">
        <v>10210</v>
      </c>
      <c r="F192" s="45">
        <v>10210</v>
      </c>
      <c r="G192" s="76">
        <v>10210</v>
      </c>
    </row>
    <row r="193" spans="1:9">
      <c r="A193" s="5" t="s">
        <v>183</v>
      </c>
      <c r="B193" s="6" t="s">
        <v>184</v>
      </c>
      <c r="C193" s="15">
        <v>0</v>
      </c>
      <c r="D193" s="100">
        <v>0</v>
      </c>
      <c r="E193" s="208">
        <v>100000</v>
      </c>
      <c r="F193" s="45">
        <v>0</v>
      </c>
      <c r="G193" s="76">
        <v>0</v>
      </c>
    </row>
    <row r="194" spans="1:9">
      <c r="A194" s="5" t="s">
        <v>185</v>
      </c>
      <c r="B194" s="6" t="s">
        <v>186</v>
      </c>
      <c r="C194" s="15">
        <v>1243959</v>
      </c>
      <c r="D194" s="100">
        <v>1245708</v>
      </c>
      <c r="E194" s="208">
        <v>1400000</v>
      </c>
      <c r="F194" s="45">
        <v>1400000</v>
      </c>
      <c r="G194" s="76">
        <v>1400000</v>
      </c>
    </row>
    <row r="195" spans="1:9">
      <c r="A195" s="5" t="s">
        <v>185</v>
      </c>
      <c r="B195" s="6" t="s">
        <v>187</v>
      </c>
      <c r="C195" s="15">
        <v>0</v>
      </c>
      <c r="D195" s="100">
        <v>0</v>
      </c>
      <c r="E195" s="208"/>
      <c r="F195" s="45"/>
      <c r="G195" s="76"/>
    </row>
    <row r="196" spans="1:9">
      <c r="A196" s="5" t="s">
        <v>185</v>
      </c>
      <c r="B196" s="6" t="s">
        <v>188</v>
      </c>
      <c r="C196" s="15">
        <v>4643487</v>
      </c>
      <c r="D196" s="100">
        <v>5169804</v>
      </c>
      <c r="E196" s="208">
        <v>6218493</v>
      </c>
      <c r="F196" s="45">
        <v>6218493</v>
      </c>
      <c r="G196" s="76">
        <v>6218493</v>
      </c>
    </row>
    <row r="197" spans="1:9">
      <c r="A197" s="10" t="s">
        <v>189</v>
      </c>
      <c r="B197" s="8" t="s">
        <v>485</v>
      </c>
      <c r="C197" s="24">
        <v>8832929</v>
      </c>
      <c r="D197" s="138">
        <f>SUM(D182:D196)</f>
        <v>10622370</v>
      </c>
      <c r="E197" s="209">
        <f>SUM(E182:E196)</f>
        <v>13417507</v>
      </c>
      <c r="F197" s="88">
        <f>SUM(F182:F196)</f>
        <v>12970281</v>
      </c>
      <c r="G197" s="24">
        <f>SUM(G182:G196)</f>
        <v>12839848</v>
      </c>
    </row>
    <row r="198" spans="1:9">
      <c r="A198" s="5" t="s">
        <v>190</v>
      </c>
      <c r="B198" s="6" t="s">
        <v>191</v>
      </c>
      <c r="C198" s="15">
        <v>1365161</v>
      </c>
      <c r="D198" s="100">
        <v>1279110</v>
      </c>
      <c r="E198" s="210">
        <v>1647749</v>
      </c>
      <c r="F198" s="41">
        <v>1577931</v>
      </c>
      <c r="G198" s="41">
        <v>1577931</v>
      </c>
    </row>
    <row r="199" spans="1:9">
      <c r="A199" s="10" t="s">
        <v>192</v>
      </c>
      <c r="B199" s="8" t="s">
        <v>193</v>
      </c>
      <c r="C199" s="24">
        <v>1365161</v>
      </c>
      <c r="D199" s="138">
        <f>SUM(D198:D198)</f>
        <v>1279110</v>
      </c>
      <c r="E199" s="209">
        <f>SUM(E198:E198)</f>
        <v>1647749</v>
      </c>
      <c r="F199" s="24">
        <f>SUM(F198:F198)</f>
        <v>1577931</v>
      </c>
      <c r="G199" s="24">
        <f>SUM(G198:G198)</f>
        <v>1577931</v>
      </c>
    </row>
    <row r="200" spans="1:9">
      <c r="A200" s="25" t="s">
        <v>194</v>
      </c>
      <c r="B200" s="26" t="s">
        <v>319</v>
      </c>
      <c r="C200" s="23">
        <v>1653573</v>
      </c>
      <c r="D200" s="93">
        <v>1192164</v>
      </c>
      <c r="E200" s="211">
        <v>1611719</v>
      </c>
      <c r="F200" s="23">
        <v>1618306</v>
      </c>
      <c r="G200" s="23">
        <v>1618306</v>
      </c>
    </row>
    <row r="201" spans="1:9" ht="15.75" customHeight="1">
      <c r="A201" s="25" t="s">
        <v>195</v>
      </c>
      <c r="B201" s="26" t="s">
        <v>196</v>
      </c>
      <c r="C201" s="23">
        <v>1788506</v>
      </c>
      <c r="D201" s="94">
        <v>2068357</v>
      </c>
      <c r="E201" s="211">
        <v>2294446</v>
      </c>
      <c r="F201" s="23">
        <v>1590578</v>
      </c>
      <c r="G201" s="23">
        <v>1590578</v>
      </c>
      <c r="H201" s="193"/>
      <c r="I201" s="19"/>
    </row>
    <row r="202" spans="1:9" ht="13.5" customHeight="1">
      <c r="A202" s="25" t="s">
        <v>194</v>
      </c>
      <c r="B202" s="26" t="s">
        <v>197</v>
      </c>
      <c r="C202" s="23">
        <v>28794</v>
      </c>
      <c r="D202" s="95">
        <v>0</v>
      </c>
      <c r="E202" s="211">
        <v>0</v>
      </c>
      <c r="F202" s="23">
        <v>0</v>
      </c>
      <c r="G202" s="23">
        <v>0</v>
      </c>
    </row>
    <row r="203" spans="1:9" ht="13.5" customHeight="1">
      <c r="A203" s="25" t="s">
        <v>194</v>
      </c>
      <c r="B203" s="80" t="s">
        <v>402</v>
      </c>
      <c r="C203" s="79">
        <v>0</v>
      </c>
      <c r="D203" s="96">
        <v>4786</v>
      </c>
      <c r="E203" s="212">
        <v>40375</v>
      </c>
      <c r="F203" s="23">
        <v>0</v>
      </c>
      <c r="G203" s="23">
        <v>0</v>
      </c>
    </row>
    <row r="204" spans="1:9" ht="13.5" customHeight="1">
      <c r="A204" s="25" t="s">
        <v>194</v>
      </c>
      <c r="B204" s="80" t="s">
        <v>387</v>
      </c>
      <c r="C204" s="79">
        <v>0</v>
      </c>
      <c r="D204" s="96">
        <v>4873</v>
      </c>
      <c r="E204" s="212">
        <v>30879</v>
      </c>
      <c r="F204" s="23">
        <v>0</v>
      </c>
      <c r="G204" s="23">
        <v>0</v>
      </c>
    </row>
    <row r="205" spans="1:9" ht="13.5" customHeight="1">
      <c r="A205" s="25" t="s">
        <v>194</v>
      </c>
      <c r="B205" s="98" t="s">
        <v>361</v>
      </c>
      <c r="C205" s="61">
        <v>0</v>
      </c>
      <c r="D205" s="95">
        <v>1235</v>
      </c>
      <c r="E205" s="213">
        <v>915</v>
      </c>
      <c r="F205" s="23">
        <v>0</v>
      </c>
      <c r="G205" s="23">
        <v>0</v>
      </c>
    </row>
    <row r="206" spans="1:9" ht="13.5" customHeight="1">
      <c r="A206" s="25" t="s">
        <v>194</v>
      </c>
      <c r="B206" s="26" t="s">
        <v>198</v>
      </c>
      <c r="C206" s="23">
        <v>57915</v>
      </c>
      <c r="D206" s="95">
        <v>15478</v>
      </c>
      <c r="E206" s="211">
        <v>25638</v>
      </c>
      <c r="F206" s="23">
        <v>0</v>
      </c>
      <c r="G206" s="23">
        <v>0</v>
      </c>
    </row>
    <row r="207" spans="1:9" ht="13.5" customHeight="1">
      <c r="A207" s="25" t="s">
        <v>194</v>
      </c>
      <c r="B207" s="26" t="s">
        <v>199</v>
      </c>
      <c r="C207" s="23">
        <v>6586</v>
      </c>
      <c r="D207" s="97">
        <v>6127</v>
      </c>
      <c r="E207" s="211">
        <v>3006</v>
      </c>
      <c r="F207" s="23">
        <v>0</v>
      </c>
      <c r="G207" s="23">
        <v>0</v>
      </c>
    </row>
    <row r="208" spans="1:9" ht="13.5" customHeight="1">
      <c r="A208" s="25" t="s">
        <v>194</v>
      </c>
      <c r="B208" s="27" t="s">
        <v>200</v>
      </c>
      <c r="C208" s="23">
        <v>112447</v>
      </c>
      <c r="D208" s="95">
        <v>839919</v>
      </c>
      <c r="E208" s="211">
        <v>0</v>
      </c>
      <c r="F208" s="23">
        <v>0</v>
      </c>
      <c r="G208" s="23">
        <v>0</v>
      </c>
    </row>
    <row r="209" spans="1:9" ht="13.5" customHeight="1">
      <c r="A209" s="25" t="s">
        <v>195</v>
      </c>
      <c r="B209" s="26" t="s">
        <v>201</v>
      </c>
      <c r="C209" s="40">
        <v>26518</v>
      </c>
      <c r="D209" s="95">
        <v>71935</v>
      </c>
      <c r="E209" s="211">
        <v>311563</v>
      </c>
      <c r="F209" s="103">
        <v>204724</v>
      </c>
      <c r="G209" s="103">
        <v>204724</v>
      </c>
    </row>
    <row r="210" spans="1:9">
      <c r="A210" s="25" t="s">
        <v>195</v>
      </c>
      <c r="B210" s="26" t="s">
        <v>202</v>
      </c>
      <c r="C210" s="23">
        <v>1903426</v>
      </c>
      <c r="D210" s="95">
        <v>1133697</v>
      </c>
      <c r="E210" s="211">
        <v>3330532</v>
      </c>
      <c r="F210" s="23">
        <v>3543358</v>
      </c>
      <c r="G210" s="23">
        <v>492428</v>
      </c>
    </row>
    <row r="211" spans="1:9">
      <c r="A211" s="10" t="s">
        <v>203</v>
      </c>
      <c r="B211" s="8" t="s">
        <v>204</v>
      </c>
      <c r="C211" s="24">
        <v>5577765</v>
      </c>
      <c r="D211" s="138">
        <f>SUM(D200:D210)</f>
        <v>5338571</v>
      </c>
      <c r="E211" s="209">
        <f>SUM(E200:E210)</f>
        <v>7649073</v>
      </c>
      <c r="F211" s="24">
        <f>SUM(F200:F210)</f>
        <v>6956966</v>
      </c>
      <c r="G211" s="24">
        <f>SUM(G200:G210)</f>
        <v>3906036</v>
      </c>
    </row>
    <row r="212" spans="1:9">
      <c r="A212" s="5" t="s">
        <v>205</v>
      </c>
      <c r="B212" s="6" t="s">
        <v>206</v>
      </c>
      <c r="C212" s="39">
        <v>197663</v>
      </c>
      <c r="D212" s="100">
        <v>182703</v>
      </c>
      <c r="E212" s="210">
        <v>184019</v>
      </c>
      <c r="F212" s="41">
        <v>146000</v>
      </c>
      <c r="G212" s="41">
        <v>146000</v>
      </c>
    </row>
    <row r="213" spans="1:9">
      <c r="A213" s="10" t="s">
        <v>207</v>
      </c>
      <c r="B213" s="8" t="s">
        <v>208</v>
      </c>
      <c r="C213" s="24">
        <v>197663</v>
      </c>
      <c r="D213" s="138">
        <f>SUM(D212)</f>
        <v>182703</v>
      </c>
      <c r="E213" s="209">
        <f t="shared" ref="E213:G213" si="14">SUM(E212)</f>
        <v>184019</v>
      </c>
      <c r="F213" s="24">
        <f t="shared" si="14"/>
        <v>146000</v>
      </c>
      <c r="G213" s="24">
        <f t="shared" si="14"/>
        <v>146000</v>
      </c>
    </row>
    <row r="214" spans="1:9">
      <c r="A214" s="5" t="s">
        <v>209</v>
      </c>
      <c r="B214" s="6" t="s">
        <v>210</v>
      </c>
      <c r="C214" s="82">
        <v>1729364</v>
      </c>
      <c r="D214" s="96">
        <v>2653844</v>
      </c>
      <c r="E214" s="144">
        <v>2748613</v>
      </c>
      <c r="F214" s="76">
        <v>2440507</v>
      </c>
      <c r="G214" s="76">
        <v>2440507</v>
      </c>
      <c r="I214" s="19"/>
    </row>
    <row r="215" spans="1:9">
      <c r="A215" s="5" t="s">
        <v>209</v>
      </c>
      <c r="B215" s="6" t="s">
        <v>211</v>
      </c>
      <c r="C215" s="82">
        <v>1525201</v>
      </c>
      <c r="D215" s="104">
        <v>1966980</v>
      </c>
      <c r="E215" s="144">
        <v>2027311</v>
      </c>
      <c r="F215" s="76">
        <v>1432021</v>
      </c>
      <c r="G215" s="76">
        <v>1432021</v>
      </c>
      <c r="I215" s="19"/>
    </row>
    <row r="216" spans="1:9">
      <c r="A216" s="47" t="s">
        <v>209</v>
      </c>
      <c r="B216" s="49" t="s">
        <v>320</v>
      </c>
      <c r="C216" s="83">
        <v>213411</v>
      </c>
      <c r="D216" s="145">
        <v>101432</v>
      </c>
      <c r="E216" s="144">
        <v>0</v>
      </c>
      <c r="F216" s="76">
        <v>0</v>
      </c>
      <c r="G216" s="76">
        <v>0</v>
      </c>
    </row>
    <row r="217" spans="1:9">
      <c r="A217" s="47" t="s">
        <v>209</v>
      </c>
      <c r="B217" s="49" t="s">
        <v>321</v>
      </c>
      <c r="C217" s="83">
        <v>0</v>
      </c>
      <c r="D217" s="145">
        <v>735344</v>
      </c>
      <c r="E217" s="144">
        <v>0</v>
      </c>
      <c r="F217" s="76">
        <v>0</v>
      </c>
      <c r="G217" s="76">
        <v>0</v>
      </c>
    </row>
    <row r="218" spans="1:9">
      <c r="A218" s="47" t="s">
        <v>209</v>
      </c>
      <c r="B218" s="50" t="s">
        <v>322</v>
      </c>
      <c r="C218" s="83">
        <v>0</v>
      </c>
      <c r="D218" s="145">
        <v>975432</v>
      </c>
      <c r="E218" s="144">
        <v>0</v>
      </c>
      <c r="F218" s="76">
        <v>0</v>
      </c>
      <c r="G218" s="76">
        <v>0</v>
      </c>
    </row>
    <row r="219" spans="1:9">
      <c r="A219" s="47" t="s">
        <v>209</v>
      </c>
      <c r="B219" s="49" t="s">
        <v>382</v>
      </c>
      <c r="C219" s="83">
        <v>0</v>
      </c>
      <c r="D219" s="145">
        <v>0</v>
      </c>
      <c r="E219" s="144">
        <v>1485034</v>
      </c>
      <c r="F219" s="76">
        <v>0</v>
      </c>
      <c r="G219" s="76">
        <v>0</v>
      </c>
    </row>
    <row r="220" spans="1:9" ht="24">
      <c r="A220" s="89" t="s">
        <v>194</v>
      </c>
      <c r="B220" s="90" t="s">
        <v>378</v>
      </c>
      <c r="C220" s="83">
        <v>0</v>
      </c>
      <c r="D220" s="145">
        <v>0</v>
      </c>
      <c r="E220" s="144">
        <v>178200</v>
      </c>
      <c r="F220" s="76">
        <v>0</v>
      </c>
      <c r="G220" s="76">
        <v>0</v>
      </c>
    </row>
    <row r="221" spans="1:9">
      <c r="A221" s="47" t="s">
        <v>209</v>
      </c>
      <c r="B221" s="51" t="s">
        <v>323</v>
      </c>
      <c r="C221" s="83">
        <v>0</v>
      </c>
      <c r="D221" s="145">
        <v>970936</v>
      </c>
      <c r="E221" s="144">
        <v>0</v>
      </c>
      <c r="F221" s="76">
        <v>0</v>
      </c>
      <c r="G221" s="76">
        <v>0</v>
      </c>
    </row>
    <row r="222" spans="1:9">
      <c r="A222" s="5" t="s">
        <v>212</v>
      </c>
      <c r="B222" s="6" t="s">
        <v>213</v>
      </c>
      <c r="C222" s="82">
        <v>447222</v>
      </c>
      <c r="D222" s="96">
        <v>446260</v>
      </c>
      <c r="E222" s="144">
        <v>535003</v>
      </c>
      <c r="F222" s="76">
        <v>383000</v>
      </c>
      <c r="G222" s="76">
        <v>383000</v>
      </c>
    </row>
    <row r="223" spans="1:9">
      <c r="A223" s="5" t="s">
        <v>214</v>
      </c>
      <c r="B223" s="6" t="s">
        <v>215</v>
      </c>
      <c r="C223" s="82">
        <v>54266</v>
      </c>
      <c r="D223" s="96">
        <v>62274</v>
      </c>
      <c r="E223" s="144">
        <v>88691</v>
      </c>
      <c r="F223" s="76">
        <v>64100</v>
      </c>
      <c r="G223" s="76">
        <v>64100</v>
      </c>
      <c r="I223" s="19"/>
    </row>
    <row r="224" spans="1:9">
      <c r="A224" s="10" t="s">
        <v>216</v>
      </c>
      <c r="B224" s="8" t="s">
        <v>217</v>
      </c>
      <c r="C224" s="146">
        <v>3969464</v>
      </c>
      <c r="D224" s="147">
        <f>SUM(D214:D223)</f>
        <v>7912502</v>
      </c>
      <c r="E224" s="214">
        <f>SUM(E214:E223)</f>
        <v>7062852</v>
      </c>
      <c r="F224" s="146">
        <f>SUM(F214:F223)</f>
        <v>4319628</v>
      </c>
      <c r="G224" s="146">
        <f>SUM(G214:G223)</f>
        <v>4319628</v>
      </c>
    </row>
    <row r="225" spans="1:8">
      <c r="A225" s="28" t="s">
        <v>218</v>
      </c>
      <c r="B225" s="6" t="s">
        <v>219</v>
      </c>
      <c r="C225" s="82">
        <v>462787</v>
      </c>
      <c r="D225" s="99">
        <v>441594</v>
      </c>
      <c r="E225" s="201">
        <v>0</v>
      </c>
      <c r="F225" s="87">
        <v>0</v>
      </c>
      <c r="G225" s="87">
        <v>0</v>
      </c>
    </row>
    <row r="226" spans="1:8" ht="24">
      <c r="A226" s="28" t="s">
        <v>218</v>
      </c>
      <c r="B226" s="81" t="s">
        <v>390</v>
      </c>
      <c r="C226" s="82">
        <v>0</v>
      </c>
      <c r="D226" s="99">
        <v>0</v>
      </c>
      <c r="E226" s="201">
        <v>674766</v>
      </c>
      <c r="F226" s="87">
        <v>594176</v>
      </c>
      <c r="G226" s="87">
        <v>594176</v>
      </c>
    </row>
    <row r="227" spans="1:8">
      <c r="A227" s="28" t="s">
        <v>220</v>
      </c>
      <c r="B227" s="6" t="s">
        <v>221</v>
      </c>
      <c r="C227" s="83">
        <v>76685</v>
      </c>
      <c r="D227" s="99">
        <v>62503</v>
      </c>
      <c r="E227" s="144">
        <v>29597</v>
      </c>
      <c r="F227" s="144">
        <v>0</v>
      </c>
      <c r="G227" s="144">
        <v>0</v>
      </c>
    </row>
    <row r="228" spans="1:8">
      <c r="A228" s="10" t="s">
        <v>222</v>
      </c>
      <c r="B228" s="8" t="s">
        <v>223</v>
      </c>
      <c r="C228" s="146">
        <v>539472</v>
      </c>
      <c r="D228" s="147">
        <f>SUM(D225:D227)</f>
        <v>504097</v>
      </c>
      <c r="E228" s="214">
        <f>SUM(E225:E227)</f>
        <v>704363</v>
      </c>
      <c r="F228" s="146">
        <f t="shared" ref="F228:G228" si="15">SUM(F225:F227)</f>
        <v>594176</v>
      </c>
      <c r="G228" s="146">
        <f t="shared" si="15"/>
        <v>594176</v>
      </c>
    </row>
    <row r="229" spans="1:8">
      <c r="A229" s="5" t="s">
        <v>224</v>
      </c>
      <c r="B229" s="6" t="s">
        <v>225</v>
      </c>
      <c r="C229" s="82">
        <v>97729</v>
      </c>
      <c r="D229" s="102">
        <v>0</v>
      </c>
      <c r="E229" s="215">
        <v>0</v>
      </c>
      <c r="F229" s="82">
        <v>0</v>
      </c>
      <c r="G229" s="82">
        <v>0</v>
      </c>
    </row>
    <row r="230" spans="1:8">
      <c r="A230" s="5" t="s">
        <v>224</v>
      </c>
      <c r="B230" s="6" t="s">
        <v>339</v>
      </c>
      <c r="C230" s="82">
        <v>0</v>
      </c>
      <c r="D230" s="102">
        <v>431776</v>
      </c>
      <c r="E230" s="215">
        <v>494547</v>
      </c>
      <c r="F230" s="82">
        <v>486125</v>
      </c>
      <c r="G230" s="82">
        <v>486125</v>
      </c>
    </row>
    <row r="231" spans="1:8">
      <c r="A231" s="25" t="s">
        <v>226</v>
      </c>
      <c r="B231" s="6" t="s">
        <v>227</v>
      </c>
      <c r="C231" s="82">
        <v>976047</v>
      </c>
      <c r="D231" s="148">
        <v>997664</v>
      </c>
      <c r="E231" s="215">
        <v>1044167</v>
      </c>
      <c r="F231" s="82">
        <v>1039840</v>
      </c>
      <c r="G231" s="82">
        <v>1039840</v>
      </c>
    </row>
    <row r="232" spans="1:8">
      <c r="A232" s="25" t="s">
        <v>226</v>
      </c>
      <c r="B232" s="6" t="s">
        <v>228</v>
      </c>
      <c r="C232" s="82">
        <v>417196</v>
      </c>
      <c r="D232" s="148">
        <v>380876</v>
      </c>
      <c r="E232" s="215">
        <v>374517</v>
      </c>
      <c r="F232" s="82">
        <v>362550</v>
      </c>
      <c r="G232" s="82">
        <v>362550</v>
      </c>
    </row>
    <row r="233" spans="1:8">
      <c r="A233" s="25" t="s">
        <v>226</v>
      </c>
      <c r="B233" s="6" t="s">
        <v>229</v>
      </c>
      <c r="C233" s="82">
        <v>114113</v>
      </c>
      <c r="D233" s="148">
        <v>108746</v>
      </c>
      <c r="E233" s="215">
        <v>109984</v>
      </c>
      <c r="F233" s="82">
        <v>107054</v>
      </c>
      <c r="G233" s="82">
        <v>107054</v>
      </c>
    </row>
    <row r="234" spans="1:8">
      <c r="A234" s="25" t="s">
        <v>230</v>
      </c>
      <c r="B234" s="6" t="s">
        <v>231</v>
      </c>
      <c r="C234" s="82">
        <v>749304</v>
      </c>
      <c r="D234" s="148">
        <v>885456</v>
      </c>
      <c r="E234" s="215">
        <v>0</v>
      </c>
      <c r="F234" s="82">
        <v>0</v>
      </c>
      <c r="G234" s="82">
        <v>0</v>
      </c>
    </row>
    <row r="235" spans="1:8">
      <c r="A235" s="25" t="s">
        <v>371</v>
      </c>
      <c r="B235" s="72" t="s">
        <v>372</v>
      </c>
      <c r="C235" s="82">
        <v>0</v>
      </c>
      <c r="D235" s="148">
        <v>0</v>
      </c>
      <c r="E235" s="215">
        <v>1085766</v>
      </c>
      <c r="F235" s="82">
        <v>961292</v>
      </c>
      <c r="G235" s="82">
        <v>961292</v>
      </c>
    </row>
    <row r="236" spans="1:8">
      <c r="A236" s="25" t="s">
        <v>232</v>
      </c>
      <c r="B236" s="6" t="s">
        <v>233</v>
      </c>
      <c r="C236" s="82">
        <v>45671</v>
      </c>
      <c r="D236" s="148">
        <v>62599</v>
      </c>
      <c r="E236" s="215">
        <v>70800</v>
      </c>
      <c r="F236" s="82">
        <v>70800</v>
      </c>
      <c r="G236" s="82">
        <v>70800</v>
      </c>
    </row>
    <row r="237" spans="1:8">
      <c r="A237" s="25" t="s">
        <v>234</v>
      </c>
      <c r="B237" s="6" t="s">
        <v>235</v>
      </c>
      <c r="C237" s="82">
        <v>144107</v>
      </c>
      <c r="D237" s="148">
        <v>158307</v>
      </c>
      <c r="E237" s="215">
        <v>252610</v>
      </c>
      <c r="F237" s="82">
        <v>214710</v>
      </c>
      <c r="G237" s="82">
        <v>214710</v>
      </c>
    </row>
    <row r="238" spans="1:8">
      <c r="A238" s="25" t="s">
        <v>234</v>
      </c>
      <c r="B238" s="6" t="s">
        <v>373</v>
      </c>
      <c r="C238" s="82">
        <v>428783</v>
      </c>
      <c r="D238" s="102">
        <v>507546</v>
      </c>
      <c r="E238" s="215">
        <v>556516</v>
      </c>
      <c r="F238" s="82">
        <v>547366</v>
      </c>
      <c r="G238" s="82">
        <v>547366</v>
      </c>
      <c r="H238" s="105"/>
    </row>
    <row r="239" spans="1:8">
      <c r="A239" s="25" t="s">
        <v>234</v>
      </c>
      <c r="B239" s="6" t="s">
        <v>101</v>
      </c>
      <c r="C239" s="82">
        <v>3654</v>
      </c>
      <c r="D239" s="102">
        <v>25845</v>
      </c>
      <c r="E239" s="215">
        <v>0</v>
      </c>
      <c r="F239" s="82">
        <v>0</v>
      </c>
      <c r="G239" s="82">
        <v>0</v>
      </c>
      <c r="H239" s="19"/>
    </row>
    <row r="240" spans="1:8">
      <c r="A240" s="25" t="s">
        <v>234</v>
      </c>
      <c r="B240" s="6" t="s">
        <v>236</v>
      </c>
      <c r="C240" s="82">
        <v>15119</v>
      </c>
      <c r="D240" s="102">
        <v>18360</v>
      </c>
      <c r="E240" s="215">
        <v>22749</v>
      </c>
      <c r="F240" s="82">
        <v>22749</v>
      </c>
      <c r="G240" s="82">
        <v>22749</v>
      </c>
    </row>
    <row r="241" spans="1:7">
      <c r="A241" s="25" t="s">
        <v>234</v>
      </c>
      <c r="B241" s="6" t="s">
        <v>237</v>
      </c>
      <c r="C241" s="82">
        <v>3695</v>
      </c>
      <c r="D241" s="99">
        <v>15274</v>
      </c>
      <c r="E241" s="215">
        <v>18000</v>
      </c>
      <c r="F241" s="82">
        <v>18000</v>
      </c>
      <c r="G241" s="82">
        <v>18000</v>
      </c>
    </row>
    <row r="242" spans="1:7">
      <c r="A242" s="10" t="s">
        <v>238</v>
      </c>
      <c r="B242" s="8" t="s">
        <v>486</v>
      </c>
      <c r="C242" s="146">
        <v>2995418</v>
      </c>
      <c r="D242" s="147">
        <f>SUM(D229:D241)</f>
        <v>3592449</v>
      </c>
      <c r="E242" s="214">
        <f>SUM(E229:E241)</f>
        <v>4029656</v>
      </c>
      <c r="F242" s="146">
        <f>SUM(F229:F241)</f>
        <v>3830486</v>
      </c>
      <c r="G242" s="146">
        <f>SUM(G229:G241)</f>
        <v>3830486</v>
      </c>
    </row>
    <row r="243" spans="1:7">
      <c r="A243" s="5" t="s">
        <v>239</v>
      </c>
      <c r="B243" s="26" t="s">
        <v>240</v>
      </c>
      <c r="C243" s="82">
        <v>4453802</v>
      </c>
      <c r="D243" s="148">
        <v>5470522</v>
      </c>
      <c r="E243" s="144">
        <v>6163462</v>
      </c>
      <c r="F243" s="144">
        <v>6057885</v>
      </c>
      <c r="G243" s="144">
        <v>6057885</v>
      </c>
    </row>
    <row r="244" spans="1:7">
      <c r="A244" s="5" t="s">
        <v>241</v>
      </c>
      <c r="B244" s="26" t="s">
        <v>242</v>
      </c>
      <c r="C244" s="82">
        <v>527139</v>
      </c>
      <c r="D244" s="148">
        <v>618549</v>
      </c>
      <c r="E244" s="144">
        <v>1244254</v>
      </c>
      <c r="F244" s="144">
        <v>722109</v>
      </c>
      <c r="G244" s="144">
        <v>722109</v>
      </c>
    </row>
    <row r="245" spans="1:7">
      <c r="A245" s="5" t="s">
        <v>239</v>
      </c>
      <c r="B245" s="26" t="s">
        <v>243</v>
      </c>
      <c r="C245" s="82">
        <v>2112867</v>
      </c>
      <c r="D245" s="148">
        <v>2506584</v>
      </c>
      <c r="E245" s="144">
        <v>2801611</v>
      </c>
      <c r="F245" s="144">
        <v>2752023</v>
      </c>
      <c r="G245" s="144">
        <v>2752023</v>
      </c>
    </row>
    <row r="246" spans="1:7">
      <c r="A246" s="5" t="s">
        <v>239</v>
      </c>
      <c r="B246" s="26" t="s">
        <v>244</v>
      </c>
      <c r="C246" s="82">
        <v>1150745</v>
      </c>
      <c r="D246" s="148">
        <v>1491540</v>
      </c>
      <c r="E246" s="144">
        <v>1749843</v>
      </c>
      <c r="F246" s="144">
        <v>1614572</v>
      </c>
      <c r="G246" s="144">
        <v>1614572</v>
      </c>
    </row>
    <row r="247" spans="1:7">
      <c r="A247" s="5" t="s">
        <v>239</v>
      </c>
      <c r="B247" s="26" t="s">
        <v>245</v>
      </c>
      <c r="C247" s="82">
        <v>1875685</v>
      </c>
      <c r="D247" s="102">
        <v>2160920</v>
      </c>
      <c r="E247" s="144">
        <v>2411395</v>
      </c>
      <c r="F247" s="144">
        <v>2319175</v>
      </c>
      <c r="G247" s="144">
        <v>2319175</v>
      </c>
    </row>
    <row r="248" spans="1:7">
      <c r="A248" s="5" t="s">
        <v>246</v>
      </c>
      <c r="B248" s="26" t="s">
        <v>247</v>
      </c>
      <c r="C248" s="82">
        <v>1345141</v>
      </c>
      <c r="D248" s="148">
        <v>1714291</v>
      </c>
      <c r="E248" s="144">
        <v>2086774</v>
      </c>
      <c r="F248" s="144">
        <v>2052950</v>
      </c>
      <c r="G248" s="144">
        <v>2052950</v>
      </c>
    </row>
    <row r="249" spans="1:7">
      <c r="A249" s="5" t="s">
        <v>246</v>
      </c>
      <c r="B249" s="26" t="s">
        <v>248</v>
      </c>
      <c r="C249" s="82">
        <v>1049690</v>
      </c>
      <c r="D249" s="148">
        <v>1256702</v>
      </c>
      <c r="E249" s="144">
        <v>1509226</v>
      </c>
      <c r="F249" s="144">
        <v>1465473</v>
      </c>
      <c r="G249" s="144">
        <v>1465473</v>
      </c>
    </row>
    <row r="250" spans="1:7">
      <c r="A250" s="5" t="s">
        <v>246</v>
      </c>
      <c r="B250" s="26" t="s">
        <v>249</v>
      </c>
      <c r="C250" s="82">
        <v>1190025</v>
      </c>
      <c r="D250" s="148">
        <v>1351317</v>
      </c>
      <c r="E250" s="144">
        <v>1718079</v>
      </c>
      <c r="F250" s="144">
        <v>1693962</v>
      </c>
      <c r="G250" s="144">
        <v>1693962</v>
      </c>
    </row>
    <row r="251" spans="1:7">
      <c r="A251" s="5" t="s">
        <v>246</v>
      </c>
      <c r="B251" s="26" t="s">
        <v>250</v>
      </c>
      <c r="C251" s="82">
        <v>1109998</v>
      </c>
      <c r="D251" s="148">
        <v>1351836</v>
      </c>
      <c r="E251" s="144">
        <v>1646449</v>
      </c>
      <c r="F251" s="144">
        <v>1645050</v>
      </c>
      <c r="G251" s="144">
        <v>1645050</v>
      </c>
    </row>
    <row r="252" spans="1:7">
      <c r="A252" s="5" t="s">
        <v>246</v>
      </c>
      <c r="B252" s="26" t="s">
        <v>251</v>
      </c>
      <c r="C252" s="82">
        <v>1186893</v>
      </c>
      <c r="D252" s="102">
        <v>1473771</v>
      </c>
      <c r="E252" s="144">
        <v>1836865</v>
      </c>
      <c r="F252" s="144">
        <v>1819948</v>
      </c>
      <c r="G252" s="144">
        <v>1819948</v>
      </c>
    </row>
    <row r="253" spans="1:7">
      <c r="A253" s="5" t="s">
        <v>252</v>
      </c>
      <c r="B253" s="26" t="s">
        <v>253</v>
      </c>
      <c r="C253" s="82">
        <v>318907</v>
      </c>
      <c r="D253" s="148">
        <v>400416</v>
      </c>
      <c r="E253" s="144">
        <v>445187</v>
      </c>
      <c r="F253" s="144">
        <v>444793</v>
      </c>
      <c r="G253" s="144">
        <v>444793</v>
      </c>
    </row>
    <row r="254" spans="1:7">
      <c r="A254" s="5" t="s">
        <v>252</v>
      </c>
      <c r="B254" s="26" t="s">
        <v>254</v>
      </c>
      <c r="C254" s="82">
        <v>186035</v>
      </c>
      <c r="D254" s="148">
        <v>216939</v>
      </c>
      <c r="E254" s="144">
        <v>223912</v>
      </c>
      <c r="F254" s="144">
        <v>223448</v>
      </c>
      <c r="G254" s="144">
        <v>223448</v>
      </c>
    </row>
    <row r="255" spans="1:7">
      <c r="A255" s="5" t="s">
        <v>252</v>
      </c>
      <c r="B255" s="26" t="s">
        <v>255</v>
      </c>
      <c r="C255" s="82">
        <v>753258</v>
      </c>
      <c r="D255" s="148">
        <v>894967</v>
      </c>
      <c r="E255" s="144">
        <v>1056293</v>
      </c>
      <c r="F255" s="144">
        <v>1036917</v>
      </c>
      <c r="G255" s="144">
        <v>1036917</v>
      </c>
    </row>
    <row r="256" spans="1:7">
      <c r="A256" s="5" t="s">
        <v>239</v>
      </c>
      <c r="B256" s="26" t="s">
        <v>256</v>
      </c>
      <c r="C256" s="82">
        <v>302916</v>
      </c>
      <c r="D256" s="102">
        <v>319598</v>
      </c>
      <c r="E256" s="144">
        <v>381656</v>
      </c>
      <c r="F256" s="144">
        <v>379522</v>
      </c>
      <c r="G256" s="144">
        <v>379522</v>
      </c>
    </row>
    <row r="257" spans="1:10">
      <c r="A257" s="5" t="s">
        <v>252</v>
      </c>
      <c r="B257" s="26" t="s">
        <v>257</v>
      </c>
      <c r="C257" s="82">
        <v>188139</v>
      </c>
      <c r="D257" s="102">
        <v>284526</v>
      </c>
      <c r="E257" s="144">
        <v>347498</v>
      </c>
      <c r="F257" s="144">
        <v>339948</v>
      </c>
      <c r="G257" s="144">
        <v>339948</v>
      </c>
    </row>
    <row r="258" spans="1:10">
      <c r="A258" s="25" t="s">
        <v>252</v>
      </c>
      <c r="B258" s="26" t="s">
        <v>333</v>
      </c>
      <c r="C258" s="82">
        <v>414729</v>
      </c>
      <c r="D258" s="148">
        <v>542800</v>
      </c>
      <c r="E258" s="144">
        <v>612618</v>
      </c>
      <c r="F258" s="144">
        <v>592199</v>
      </c>
      <c r="G258" s="144">
        <v>592199</v>
      </c>
    </row>
    <row r="259" spans="1:10">
      <c r="A259" s="25" t="s">
        <v>252</v>
      </c>
      <c r="B259" s="72" t="s">
        <v>376</v>
      </c>
      <c r="C259" s="82">
        <v>412168</v>
      </c>
      <c r="D259" s="102">
        <v>400279</v>
      </c>
      <c r="E259" s="144">
        <v>0</v>
      </c>
      <c r="F259" s="76">
        <v>0</v>
      </c>
      <c r="G259" s="76">
        <v>0</v>
      </c>
    </row>
    <row r="260" spans="1:10">
      <c r="A260" s="25" t="s">
        <v>375</v>
      </c>
      <c r="B260" s="72" t="s">
        <v>374</v>
      </c>
      <c r="C260" s="82">
        <v>0</v>
      </c>
      <c r="D260" s="102">
        <v>0</v>
      </c>
      <c r="E260" s="144">
        <v>466377</v>
      </c>
      <c r="F260" s="149">
        <v>421477</v>
      </c>
      <c r="G260" s="149">
        <v>421477</v>
      </c>
    </row>
    <row r="261" spans="1:10">
      <c r="A261" s="25" t="s">
        <v>252</v>
      </c>
      <c r="B261" s="29" t="s">
        <v>258</v>
      </c>
      <c r="C261" s="82">
        <v>0</v>
      </c>
      <c r="D261" s="139">
        <v>13766</v>
      </c>
      <c r="E261" s="144">
        <v>0</v>
      </c>
      <c r="F261" s="76">
        <v>0</v>
      </c>
      <c r="G261" s="76">
        <v>0</v>
      </c>
    </row>
    <row r="262" spans="1:10">
      <c r="A262" s="25" t="s">
        <v>252</v>
      </c>
      <c r="B262" s="30" t="s">
        <v>259</v>
      </c>
      <c r="C262" s="82">
        <v>2712</v>
      </c>
      <c r="D262" s="139">
        <v>3918</v>
      </c>
      <c r="E262" s="144">
        <v>4865</v>
      </c>
      <c r="F262" s="76">
        <v>4865</v>
      </c>
      <c r="G262" s="76">
        <v>4865</v>
      </c>
    </row>
    <row r="263" spans="1:10">
      <c r="A263" s="25" t="s">
        <v>252</v>
      </c>
      <c r="B263" s="26" t="s">
        <v>260</v>
      </c>
      <c r="C263" s="82">
        <v>143</v>
      </c>
      <c r="D263" s="139">
        <v>0</v>
      </c>
      <c r="E263" s="144">
        <v>0</v>
      </c>
      <c r="F263" s="76">
        <v>0</v>
      </c>
      <c r="G263" s="76">
        <v>0</v>
      </c>
    </row>
    <row r="264" spans="1:10">
      <c r="A264" s="25" t="s">
        <v>262</v>
      </c>
      <c r="B264" s="26" t="s">
        <v>263</v>
      </c>
      <c r="C264" s="83">
        <v>108270</v>
      </c>
      <c r="D264" s="139">
        <v>86317</v>
      </c>
      <c r="E264" s="144">
        <v>31437</v>
      </c>
      <c r="F264" s="144">
        <v>0</v>
      </c>
      <c r="G264" s="144">
        <v>0</v>
      </c>
    </row>
    <row r="265" spans="1:10">
      <c r="A265" s="25" t="s">
        <v>262</v>
      </c>
      <c r="B265" s="26" t="s">
        <v>264</v>
      </c>
      <c r="C265" s="83">
        <v>31606</v>
      </c>
      <c r="D265" s="139">
        <v>45389</v>
      </c>
      <c r="E265" s="144">
        <v>72720</v>
      </c>
      <c r="F265" s="144">
        <v>0</v>
      </c>
      <c r="G265" s="144">
        <v>0</v>
      </c>
    </row>
    <row r="266" spans="1:10">
      <c r="A266" s="25" t="s">
        <v>265</v>
      </c>
      <c r="B266" s="26" t="s">
        <v>266</v>
      </c>
      <c r="C266" s="83">
        <v>2205581</v>
      </c>
      <c r="D266" s="148">
        <v>47888</v>
      </c>
      <c r="E266" s="144">
        <v>0</v>
      </c>
      <c r="F266" s="144">
        <v>0</v>
      </c>
      <c r="G266" s="144">
        <v>0</v>
      </c>
    </row>
    <row r="267" spans="1:10">
      <c r="A267" s="25" t="s">
        <v>265</v>
      </c>
      <c r="B267" s="26" t="s">
        <v>360</v>
      </c>
      <c r="C267" s="83">
        <v>520608</v>
      </c>
      <c r="D267" s="148">
        <v>1571901</v>
      </c>
      <c r="E267" s="144">
        <v>10736685</v>
      </c>
      <c r="F267" s="144">
        <v>9965534</v>
      </c>
      <c r="G267" s="144">
        <v>3940970</v>
      </c>
      <c r="H267" s="19"/>
      <c r="I267" s="19"/>
      <c r="J267" s="19"/>
    </row>
    <row r="268" spans="1:10">
      <c r="A268" s="25" t="s">
        <v>265</v>
      </c>
      <c r="B268" s="26" t="s">
        <v>297</v>
      </c>
      <c r="C268" s="83">
        <v>371</v>
      </c>
      <c r="D268" s="139">
        <v>487</v>
      </c>
      <c r="E268" s="144">
        <v>0</v>
      </c>
      <c r="F268" s="144">
        <v>0</v>
      </c>
      <c r="G268" s="144">
        <v>0</v>
      </c>
    </row>
    <row r="269" spans="1:10">
      <c r="A269" s="52" t="s">
        <v>265</v>
      </c>
      <c r="B269" s="26" t="s">
        <v>327</v>
      </c>
      <c r="C269" s="83">
        <v>10120</v>
      </c>
      <c r="D269" s="139">
        <v>2760</v>
      </c>
      <c r="E269" s="144">
        <v>0</v>
      </c>
      <c r="F269" s="76">
        <v>0</v>
      </c>
      <c r="G269" s="76">
        <v>0</v>
      </c>
    </row>
    <row r="270" spans="1:10">
      <c r="A270" s="52" t="s">
        <v>328</v>
      </c>
      <c r="B270" s="26" t="s">
        <v>329</v>
      </c>
      <c r="C270" s="83">
        <v>22617</v>
      </c>
      <c r="D270" s="139">
        <v>0</v>
      </c>
      <c r="E270" s="144">
        <v>7492</v>
      </c>
      <c r="F270" s="144">
        <v>0</v>
      </c>
      <c r="G270" s="144">
        <v>0</v>
      </c>
    </row>
    <row r="271" spans="1:10">
      <c r="A271" s="52" t="s">
        <v>262</v>
      </c>
      <c r="B271" s="26" t="s">
        <v>330</v>
      </c>
      <c r="C271" s="83">
        <v>5368</v>
      </c>
      <c r="D271" s="139">
        <v>10537</v>
      </c>
      <c r="E271" s="144">
        <v>16302</v>
      </c>
      <c r="F271" s="144">
        <v>0</v>
      </c>
      <c r="G271" s="144">
        <v>0</v>
      </c>
    </row>
    <row r="272" spans="1:10">
      <c r="A272" s="25" t="s">
        <v>265</v>
      </c>
      <c r="B272" s="26" t="s">
        <v>267</v>
      </c>
      <c r="C272" s="83">
        <v>13826</v>
      </c>
      <c r="D272" s="139">
        <v>8616</v>
      </c>
      <c r="E272" s="144">
        <v>0</v>
      </c>
      <c r="F272" s="76">
        <v>0</v>
      </c>
      <c r="G272" s="76">
        <v>0</v>
      </c>
    </row>
    <row r="273" spans="1:11">
      <c r="A273" s="25" t="s">
        <v>265</v>
      </c>
      <c r="B273" s="26" t="s">
        <v>268</v>
      </c>
      <c r="C273" s="83">
        <v>15682</v>
      </c>
      <c r="D273" s="139">
        <v>6263</v>
      </c>
      <c r="E273" s="144">
        <v>0</v>
      </c>
      <c r="F273" s="76">
        <v>0</v>
      </c>
      <c r="G273" s="76">
        <v>0</v>
      </c>
    </row>
    <row r="274" spans="1:11">
      <c r="A274" s="25" t="s">
        <v>265</v>
      </c>
      <c r="B274" s="26" t="s">
        <v>269</v>
      </c>
      <c r="C274" s="83">
        <v>21382</v>
      </c>
      <c r="D274" s="139">
        <v>0</v>
      </c>
      <c r="E274" s="144">
        <v>0</v>
      </c>
      <c r="F274" s="139">
        <v>0</v>
      </c>
      <c r="G274" s="76">
        <v>0</v>
      </c>
    </row>
    <row r="275" spans="1:11">
      <c r="A275" s="52" t="s">
        <v>262</v>
      </c>
      <c r="B275" s="26" t="s">
        <v>324</v>
      </c>
      <c r="C275" s="83">
        <v>1842</v>
      </c>
      <c r="D275" s="139">
        <v>9624</v>
      </c>
      <c r="E275" s="144">
        <v>7000</v>
      </c>
      <c r="F275" s="144">
        <v>0</v>
      </c>
      <c r="G275" s="144">
        <v>0</v>
      </c>
    </row>
    <row r="276" spans="1:11">
      <c r="A276" s="52" t="s">
        <v>325</v>
      </c>
      <c r="B276" s="26" t="s">
        <v>326</v>
      </c>
      <c r="C276" s="83">
        <v>6016</v>
      </c>
      <c r="D276" s="139">
        <v>11096</v>
      </c>
      <c r="E276" s="144">
        <v>0</v>
      </c>
      <c r="F276" s="144">
        <v>0</v>
      </c>
      <c r="G276" s="144">
        <v>0</v>
      </c>
    </row>
    <row r="277" spans="1:11">
      <c r="A277" s="62" t="s">
        <v>262</v>
      </c>
      <c r="B277" s="98" t="s">
        <v>358</v>
      </c>
      <c r="C277" s="83">
        <v>0</v>
      </c>
      <c r="D277" s="139">
        <v>850</v>
      </c>
      <c r="E277" s="144">
        <v>0</v>
      </c>
      <c r="F277" s="144">
        <v>0</v>
      </c>
      <c r="G277" s="144">
        <v>0</v>
      </c>
    </row>
    <row r="278" spans="1:11">
      <c r="A278" s="25" t="s">
        <v>270</v>
      </c>
      <c r="B278" s="26" t="s">
        <v>271</v>
      </c>
      <c r="C278" s="82">
        <v>3621</v>
      </c>
      <c r="D278" s="139">
        <v>125</v>
      </c>
      <c r="E278" s="144">
        <v>47</v>
      </c>
      <c r="F278" s="144">
        <v>0</v>
      </c>
      <c r="G278" s="144">
        <v>0</v>
      </c>
    </row>
    <row r="279" spans="1:11">
      <c r="A279" s="25" t="s">
        <v>262</v>
      </c>
      <c r="B279" s="6" t="s">
        <v>272</v>
      </c>
      <c r="C279" s="82">
        <v>470935</v>
      </c>
      <c r="D279" s="102">
        <v>623998</v>
      </c>
      <c r="E279" s="144">
        <v>835888</v>
      </c>
      <c r="F279" s="144">
        <v>664411</v>
      </c>
      <c r="G279" s="144">
        <v>664411</v>
      </c>
    </row>
    <row r="280" spans="1:11" ht="24">
      <c r="A280" s="25" t="s">
        <v>262</v>
      </c>
      <c r="B280" s="81" t="s">
        <v>392</v>
      </c>
      <c r="C280" s="102">
        <v>0</v>
      </c>
      <c r="D280" s="102">
        <v>0</v>
      </c>
      <c r="E280" s="144">
        <v>17430</v>
      </c>
      <c r="F280" s="144">
        <v>0</v>
      </c>
      <c r="G280" s="144">
        <v>0</v>
      </c>
    </row>
    <row r="281" spans="1:11">
      <c r="A281" s="25" t="s">
        <v>262</v>
      </c>
      <c r="B281" s="81" t="s">
        <v>393</v>
      </c>
      <c r="C281" s="102">
        <v>0</v>
      </c>
      <c r="D281" s="102">
        <v>0</v>
      </c>
      <c r="E281" s="144">
        <v>17125</v>
      </c>
      <c r="F281" s="144">
        <v>0</v>
      </c>
      <c r="G281" s="144">
        <v>0</v>
      </c>
    </row>
    <row r="282" spans="1:11">
      <c r="A282" s="52" t="s">
        <v>262</v>
      </c>
      <c r="B282" s="6" t="s">
        <v>103</v>
      </c>
      <c r="C282" s="82">
        <v>6993</v>
      </c>
      <c r="D282" s="102">
        <v>0</v>
      </c>
      <c r="E282" s="216">
        <v>0</v>
      </c>
      <c r="F282" s="102">
        <v>0</v>
      </c>
      <c r="G282" s="102">
        <v>0</v>
      </c>
    </row>
    <row r="283" spans="1:11">
      <c r="A283" s="52" t="s">
        <v>252</v>
      </c>
      <c r="B283" s="6" t="s">
        <v>273</v>
      </c>
      <c r="C283" s="82">
        <v>4720</v>
      </c>
      <c r="D283" s="102">
        <v>0</v>
      </c>
      <c r="E283" s="216">
        <v>0</v>
      </c>
      <c r="F283" s="102">
        <v>0</v>
      </c>
      <c r="G283" s="102">
        <v>0</v>
      </c>
    </row>
    <row r="284" spans="1:11">
      <c r="A284" s="25" t="s">
        <v>261</v>
      </c>
      <c r="B284" s="6" t="s">
        <v>274</v>
      </c>
      <c r="C284" s="82">
        <v>774790</v>
      </c>
      <c r="D284" s="148">
        <v>1200136</v>
      </c>
      <c r="E284" s="144">
        <v>1727024</v>
      </c>
      <c r="F284" s="76">
        <v>1752024</v>
      </c>
      <c r="G284" s="76">
        <v>1752024</v>
      </c>
    </row>
    <row r="285" spans="1:11">
      <c r="A285" s="25" t="s">
        <v>261</v>
      </c>
      <c r="B285" s="6" t="s">
        <v>275</v>
      </c>
      <c r="C285" s="82">
        <v>311134</v>
      </c>
      <c r="D285" s="148">
        <v>437056</v>
      </c>
      <c r="E285" s="144">
        <v>438500</v>
      </c>
      <c r="F285" s="76">
        <v>438500</v>
      </c>
      <c r="G285" s="76">
        <v>438500</v>
      </c>
      <c r="K285" s="19"/>
    </row>
    <row r="286" spans="1:11">
      <c r="A286" s="10" t="s">
        <v>276</v>
      </c>
      <c r="B286" s="8" t="s">
        <v>277</v>
      </c>
      <c r="C286" s="146">
        <v>23116474</v>
      </c>
      <c r="D286" s="147">
        <f>SUM(D243:D285)</f>
        <v>26536284</v>
      </c>
      <c r="E286" s="214">
        <f>SUM(E243:E285)</f>
        <v>40614014</v>
      </c>
      <c r="F286" s="146">
        <f>SUM(F243:F285)</f>
        <v>38406785</v>
      </c>
      <c r="G286" s="146">
        <f>SUM(G243:G285)</f>
        <v>32382221</v>
      </c>
    </row>
    <row r="287" spans="1:11">
      <c r="A287" s="28" t="s">
        <v>278</v>
      </c>
      <c r="B287" s="6" t="s">
        <v>279</v>
      </c>
      <c r="C287" s="82">
        <v>1418416</v>
      </c>
      <c r="D287" s="148">
        <v>1825202</v>
      </c>
      <c r="E287" s="144">
        <v>2609206</v>
      </c>
      <c r="F287" s="144">
        <v>2509378</v>
      </c>
      <c r="G287" s="144">
        <v>2509378</v>
      </c>
    </row>
    <row r="288" spans="1:11">
      <c r="A288" s="28" t="s">
        <v>280</v>
      </c>
      <c r="B288" s="6" t="s">
        <v>377</v>
      </c>
      <c r="C288" s="82">
        <v>1503197</v>
      </c>
      <c r="D288" s="148">
        <v>1877734</v>
      </c>
      <c r="E288" s="144">
        <v>2591095</v>
      </c>
      <c r="F288" s="144">
        <v>2557395</v>
      </c>
      <c r="G288" s="144">
        <v>2557395</v>
      </c>
    </row>
    <row r="289" spans="1:9">
      <c r="A289" s="28" t="s">
        <v>281</v>
      </c>
      <c r="B289" s="6" t="s">
        <v>282</v>
      </c>
      <c r="C289" s="82">
        <v>239246</v>
      </c>
      <c r="D289" s="148">
        <v>269147</v>
      </c>
      <c r="E289" s="144">
        <v>329963</v>
      </c>
      <c r="F289" s="76">
        <v>329963</v>
      </c>
      <c r="G289" s="76">
        <v>329963</v>
      </c>
    </row>
    <row r="290" spans="1:9">
      <c r="A290" s="28" t="s">
        <v>281</v>
      </c>
      <c r="B290" s="6" t="s">
        <v>283</v>
      </c>
      <c r="C290" s="82">
        <v>2011818</v>
      </c>
      <c r="D290" s="148">
        <v>2086810</v>
      </c>
      <c r="E290" s="144">
        <v>2745360</v>
      </c>
      <c r="F290" s="76">
        <v>2745360</v>
      </c>
      <c r="G290" s="76">
        <v>2745360</v>
      </c>
    </row>
    <row r="291" spans="1:9">
      <c r="A291" s="53" t="s">
        <v>278</v>
      </c>
      <c r="B291" s="6" t="s">
        <v>331</v>
      </c>
      <c r="C291" s="82">
        <v>1103017</v>
      </c>
      <c r="D291" s="148">
        <v>345768</v>
      </c>
      <c r="E291" s="144">
        <v>337626</v>
      </c>
      <c r="F291" s="144">
        <v>0</v>
      </c>
      <c r="G291" s="144">
        <v>0</v>
      </c>
    </row>
    <row r="292" spans="1:9">
      <c r="A292" s="53" t="s">
        <v>278</v>
      </c>
      <c r="B292" s="6" t="s">
        <v>332</v>
      </c>
      <c r="C292" s="82">
        <v>14163</v>
      </c>
      <c r="D292" s="150">
        <v>21328</v>
      </c>
      <c r="E292" s="144">
        <v>0</v>
      </c>
      <c r="F292" s="76">
        <v>0</v>
      </c>
      <c r="G292" s="76">
        <v>0</v>
      </c>
    </row>
    <row r="293" spans="1:9">
      <c r="A293" s="60" t="s">
        <v>278</v>
      </c>
      <c r="B293" s="59" t="s">
        <v>357</v>
      </c>
      <c r="C293" s="82">
        <v>187963</v>
      </c>
      <c r="D293" s="150">
        <v>73757</v>
      </c>
      <c r="E293" s="144">
        <v>0</v>
      </c>
      <c r="F293" s="76">
        <v>0</v>
      </c>
      <c r="G293" s="76">
        <v>0</v>
      </c>
    </row>
    <row r="294" spans="1:9">
      <c r="A294" s="28">
        <v>10.4</v>
      </c>
      <c r="B294" s="6" t="s">
        <v>284</v>
      </c>
      <c r="C294" s="83">
        <v>147624</v>
      </c>
      <c r="D294" s="99">
        <v>233404</v>
      </c>
      <c r="E294" s="144">
        <v>0</v>
      </c>
      <c r="F294" s="76">
        <v>0</v>
      </c>
      <c r="G294" s="76">
        <v>0</v>
      </c>
    </row>
    <row r="295" spans="1:9">
      <c r="A295" s="28" t="s">
        <v>285</v>
      </c>
      <c r="B295" s="6" t="s">
        <v>286</v>
      </c>
      <c r="C295" s="83">
        <v>774</v>
      </c>
      <c r="D295" s="102">
        <v>0</v>
      </c>
      <c r="E295" s="144">
        <v>0</v>
      </c>
      <c r="F295" s="76">
        <v>0</v>
      </c>
      <c r="G295" s="76">
        <v>0</v>
      </c>
    </row>
    <row r="296" spans="1:9">
      <c r="A296" s="10" t="s">
        <v>287</v>
      </c>
      <c r="B296" s="8" t="s">
        <v>288</v>
      </c>
      <c r="C296" s="146">
        <v>6626218</v>
      </c>
      <c r="D296" s="147">
        <f>SUM(D287:D295)</f>
        <v>6733150</v>
      </c>
      <c r="E296" s="214">
        <f>SUM(E287:E295)</f>
        <v>8613250</v>
      </c>
      <c r="F296" s="146">
        <f>SUM(F287:F295)</f>
        <v>8142096</v>
      </c>
      <c r="G296" s="146">
        <f>SUM(G287:G295)</f>
        <v>8142096</v>
      </c>
    </row>
    <row r="297" spans="1:9">
      <c r="A297" s="10"/>
      <c r="B297" s="8" t="s">
        <v>296</v>
      </c>
      <c r="C297" s="146">
        <v>53220564</v>
      </c>
      <c r="D297" s="147">
        <f>D296+D286+D242+D228+D224+D213+D211+D199+D197</f>
        <v>62701236</v>
      </c>
      <c r="E297" s="214">
        <f>E296+E286+E242+E228+E224+E213+E211+E199+E197</f>
        <v>83922483</v>
      </c>
      <c r="F297" s="146">
        <f>F296+F286+F242+F228+F224+F213+F211+F199+F197</f>
        <v>76944349</v>
      </c>
      <c r="G297" s="146">
        <f>G296+G286+G242+G228+G224+G213+G211+G199+G197</f>
        <v>67738422</v>
      </c>
    </row>
    <row r="298" spans="1:9">
      <c r="A298" s="31"/>
      <c r="B298" s="6" t="s">
        <v>289</v>
      </c>
      <c r="C298" s="83">
        <v>2287146</v>
      </c>
      <c r="D298" s="151">
        <v>2434796</v>
      </c>
      <c r="E298" s="215">
        <v>2617276</v>
      </c>
      <c r="F298" s="82">
        <v>2755131</v>
      </c>
      <c r="G298" s="82">
        <v>2795582</v>
      </c>
      <c r="I298" s="105"/>
    </row>
    <row r="299" spans="1:9">
      <c r="A299" s="31"/>
      <c r="B299" s="6" t="s">
        <v>290</v>
      </c>
      <c r="C299" s="82">
        <v>441045</v>
      </c>
      <c r="D299" s="151">
        <v>450284</v>
      </c>
      <c r="E299" s="215">
        <v>450284</v>
      </c>
      <c r="F299" s="82">
        <v>450284</v>
      </c>
      <c r="G299" s="82">
        <v>450284</v>
      </c>
      <c r="H299" s="19"/>
      <c r="I299" s="105"/>
    </row>
    <row r="300" spans="1:9">
      <c r="A300" s="31"/>
      <c r="B300" s="6" t="s">
        <v>291</v>
      </c>
      <c r="C300" s="82">
        <v>0</v>
      </c>
      <c r="D300" s="151">
        <v>78453</v>
      </c>
      <c r="E300" s="215">
        <v>0</v>
      </c>
      <c r="F300" s="82">
        <v>0</v>
      </c>
      <c r="G300" s="82">
        <v>0</v>
      </c>
    </row>
    <row r="301" spans="1:9">
      <c r="A301" s="31"/>
      <c r="B301" s="6" t="s">
        <v>292</v>
      </c>
      <c r="C301" s="82">
        <v>50000</v>
      </c>
      <c r="D301" s="151">
        <v>0</v>
      </c>
      <c r="E301" s="144">
        <v>0</v>
      </c>
      <c r="F301" s="76"/>
      <c r="G301" s="76"/>
    </row>
    <row r="302" spans="1:9">
      <c r="A302" s="31"/>
      <c r="B302" s="6" t="s">
        <v>401</v>
      </c>
      <c r="C302" s="87">
        <v>10710660</v>
      </c>
      <c r="D302" s="151">
        <v>9171653</v>
      </c>
      <c r="E302" s="144">
        <v>1754421</v>
      </c>
      <c r="F302" s="144"/>
      <c r="G302" s="144"/>
    </row>
    <row r="303" spans="1:9">
      <c r="A303" s="10"/>
      <c r="B303" s="8" t="s">
        <v>294</v>
      </c>
      <c r="C303" s="146">
        <v>13488851</v>
      </c>
      <c r="D303" s="147">
        <f t="shared" ref="D303:F303" si="16">SUM(D298:D302)</f>
        <v>12135186</v>
      </c>
      <c r="E303" s="214">
        <f t="shared" si="16"/>
        <v>4821981</v>
      </c>
      <c r="F303" s="146">
        <f t="shared" si="16"/>
        <v>3205415</v>
      </c>
      <c r="G303" s="146">
        <f t="shared" ref="G303" si="17">SUM(G298:G302)</f>
        <v>3245866</v>
      </c>
    </row>
    <row r="304" spans="1:9">
      <c r="A304" s="11"/>
      <c r="B304" s="8" t="s">
        <v>295</v>
      </c>
      <c r="C304" s="146">
        <v>66709415</v>
      </c>
      <c r="D304" s="147">
        <f>D303+D296+D286+D242+D228+D224+D213+D211+D199+D197</f>
        <v>74836422</v>
      </c>
      <c r="E304" s="214">
        <f>E303+E296+E286+E242+E228+E224+E213+E211+E199+E197</f>
        <v>88744464</v>
      </c>
      <c r="F304" s="146">
        <f>F303+F296+F286+F242+F228+F224+F213+F211+F199+F197</f>
        <v>80149764</v>
      </c>
      <c r="G304" s="146">
        <f>G303+G296+G286+G242+G228+G224+G213+G211+G199+G197</f>
        <v>70984288</v>
      </c>
    </row>
    <row r="305" spans="1:10">
      <c r="A305" s="1"/>
      <c r="B305" s="1"/>
      <c r="C305" s="1"/>
    </row>
    <row r="306" spans="1:10">
      <c r="A306" s="1"/>
      <c r="B306" s="1"/>
      <c r="C306" s="32">
        <v>0.45000000298023224</v>
      </c>
      <c r="D306" s="140">
        <v>0.45000000298023224</v>
      </c>
      <c r="E306" s="217">
        <f>E168-E304</f>
        <v>-9.0000003576278687E-2</v>
      </c>
      <c r="F306" s="32">
        <f>F168-F304</f>
        <v>0</v>
      </c>
      <c r="G306" s="32">
        <f>G168-G304</f>
        <v>0</v>
      </c>
      <c r="I306" s="38"/>
      <c r="J306" s="85"/>
    </row>
    <row r="307" spans="1:10" ht="15.45">
      <c r="A307" s="20"/>
      <c r="B307" s="158" t="s">
        <v>492</v>
      </c>
      <c r="C307" s="158" t="s">
        <v>493</v>
      </c>
    </row>
    <row r="308" spans="1:10">
      <c r="A308" s="20"/>
      <c r="B308" s="20"/>
      <c r="C308" s="20"/>
      <c r="E308" s="19"/>
    </row>
    <row r="310" spans="1:10">
      <c r="A310" s="33"/>
      <c r="B310" s="17"/>
      <c r="C310" s="34"/>
    </row>
    <row r="311" spans="1:10">
      <c r="A311" s="33"/>
      <c r="B311" s="17"/>
      <c r="C311" s="35"/>
    </row>
    <row r="312" spans="1:10">
      <c r="A312" s="33"/>
      <c r="B312" s="17"/>
      <c r="C312" s="36"/>
    </row>
    <row r="313" spans="1:10" ht="15.45">
      <c r="A313" s="232" t="s">
        <v>315</v>
      </c>
      <c r="B313" s="17"/>
      <c r="C313" s="42"/>
      <c r="F313" s="46"/>
      <c r="G313" s="42"/>
    </row>
    <row r="314" spans="1:10" ht="15.45">
      <c r="A314" s="233" t="s">
        <v>299</v>
      </c>
      <c r="B314" s="17"/>
      <c r="C314" s="38"/>
      <c r="F314" s="46"/>
      <c r="G314" s="35"/>
    </row>
    <row r="315" spans="1:10" ht="15.45">
      <c r="A315" s="233" t="s">
        <v>491</v>
      </c>
      <c r="B315" s="17"/>
      <c r="C315" s="38"/>
      <c r="F315" s="46"/>
      <c r="G315" s="36"/>
    </row>
    <row r="316" spans="1:10">
      <c r="A316" s="33"/>
      <c r="B316" s="17"/>
      <c r="C316" s="38"/>
      <c r="F316" s="46"/>
      <c r="G316" s="36"/>
    </row>
    <row r="317" spans="1:10" ht="15.45">
      <c r="A317" s="37"/>
      <c r="B317" s="234" t="s">
        <v>301</v>
      </c>
      <c r="C317" s="20"/>
    </row>
    <row r="318" spans="1:10">
      <c r="A318" s="43" t="s">
        <v>1</v>
      </c>
      <c r="B318" s="44"/>
      <c r="C318" s="63" t="s">
        <v>316</v>
      </c>
      <c r="D318" s="141" t="s">
        <v>369</v>
      </c>
      <c r="E318" s="218" t="s">
        <v>3</v>
      </c>
      <c r="F318" s="63" t="s">
        <v>317</v>
      </c>
      <c r="G318" s="63" t="s">
        <v>370</v>
      </c>
    </row>
    <row r="319" spans="1:10">
      <c r="A319" s="64" t="s">
        <v>302</v>
      </c>
      <c r="B319" s="65" t="s">
        <v>303</v>
      </c>
      <c r="C319" s="65">
        <v>2500</v>
      </c>
      <c r="D319" s="106">
        <v>0</v>
      </c>
      <c r="E319" s="219">
        <v>0</v>
      </c>
      <c r="F319" s="65">
        <v>0</v>
      </c>
      <c r="G319" s="65">
        <v>0</v>
      </c>
    </row>
    <row r="320" spans="1:10">
      <c r="A320" s="64" t="s">
        <v>304</v>
      </c>
      <c r="B320" s="65" t="s">
        <v>305</v>
      </c>
      <c r="C320" s="65">
        <v>0</v>
      </c>
      <c r="D320" s="106">
        <v>0</v>
      </c>
      <c r="E320" s="219">
        <v>0</v>
      </c>
      <c r="F320" s="65">
        <v>0</v>
      </c>
      <c r="G320" s="65">
        <v>0</v>
      </c>
    </row>
    <row r="321" spans="1:7">
      <c r="A321" s="64" t="s">
        <v>306</v>
      </c>
      <c r="B321" s="65" t="s">
        <v>307</v>
      </c>
      <c r="C321" s="65">
        <v>3694</v>
      </c>
      <c r="D321" s="106">
        <v>0</v>
      </c>
      <c r="E321" s="219">
        <v>0</v>
      </c>
      <c r="F321" s="65">
        <v>0</v>
      </c>
      <c r="G321" s="65">
        <v>0</v>
      </c>
    </row>
    <row r="322" spans="1:7">
      <c r="A322" s="64"/>
      <c r="B322" s="65" t="s">
        <v>308</v>
      </c>
      <c r="C322" s="65">
        <v>51158</v>
      </c>
      <c r="D322" s="106">
        <v>55668</v>
      </c>
      <c r="E322" s="219">
        <v>54371</v>
      </c>
      <c r="F322" s="65">
        <v>0</v>
      </c>
      <c r="G322" s="65">
        <v>0</v>
      </c>
    </row>
    <row r="323" spans="1:7">
      <c r="A323" s="66"/>
      <c r="B323" s="67" t="s">
        <v>9</v>
      </c>
      <c r="C323" s="68">
        <v>57352</v>
      </c>
      <c r="D323" s="142">
        <f>SUM(D319:D322)</f>
        <v>55668</v>
      </c>
      <c r="E323" s="220">
        <f>SUM(E319:E322)</f>
        <v>54371</v>
      </c>
      <c r="F323" s="68">
        <f>SUM(F319:F322)</f>
        <v>0</v>
      </c>
      <c r="G323" s="68">
        <f>SUM(G319:G322)</f>
        <v>0</v>
      </c>
    </row>
    <row r="324" spans="1:7">
      <c r="A324" s="37"/>
      <c r="B324" s="2" t="s">
        <v>309</v>
      </c>
      <c r="C324" s="20"/>
      <c r="D324" s="143"/>
      <c r="E324" s="221"/>
      <c r="F324" s="20"/>
      <c r="G324" s="20"/>
    </row>
    <row r="325" spans="1:7">
      <c r="A325" s="57" t="s">
        <v>1</v>
      </c>
      <c r="B325" s="69" t="s">
        <v>2</v>
      </c>
      <c r="C325" s="63" t="s">
        <v>316</v>
      </c>
      <c r="D325" s="141" t="s">
        <v>369</v>
      </c>
      <c r="E325" s="218" t="s">
        <v>3</v>
      </c>
      <c r="F325" s="63" t="s">
        <v>317</v>
      </c>
      <c r="G325" s="63" t="s">
        <v>370</v>
      </c>
    </row>
    <row r="326" spans="1:7">
      <c r="A326" s="58" t="s">
        <v>216</v>
      </c>
      <c r="B326" s="65" t="s">
        <v>310</v>
      </c>
      <c r="C326" s="65">
        <v>0</v>
      </c>
      <c r="D326" s="106">
        <v>197</v>
      </c>
      <c r="E326" s="219">
        <v>50550</v>
      </c>
      <c r="F326" s="65">
        <v>0</v>
      </c>
      <c r="G326" s="65">
        <v>0</v>
      </c>
    </row>
    <row r="327" spans="1:7">
      <c r="A327" s="70" t="s">
        <v>238</v>
      </c>
      <c r="B327" s="71" t="s">
        <v>311</v>
      </c>
      <c r="C327" s="65">
        <v>0</v>
      </c>
      <c r="D327" s="106">
        <v>0</v>
      </c>
      <c r="E327" s="219">
        <v>0</v>
      </c>
      <c r="F327" s="65">
        <v>0</v>
      </c>
      <c r="G327" s="65">
        <v>0</v>
      </c>
    </row>
    <row r="328" spans="1:7">
      <c r="A328" s="70" t="s">
        <v>276</v>
      </c>
      <c r="B328" s="71" t="s">
        <v>312</v>
      </c>
      <c r="C328" s="65">
        <v>0</v>
      </c>
      <c r="D328" s="106">
        <v>0</v>
      </c>
      <c r="E328" s="219">
        <v>0</v>
      </c>
      <c r="F328" s="65">
        <v>0</v>
      </c>
      <c r="G328" s="65">
        <v>0</v>
      </c>
    </row>
    <row r="329" spans="1:7">
      <c r="A329" s="70" t="s">
        <v>287</v>
      </c>
      <c r="B329" s="71" t="s">
        <v>313</v>
      </c>
      <c r="C329" s="65">
        <v>1684</v>
      </c>
      <c r="D329" s="106">
        <v>1100</v>
      </c>
      <c r="E329" s="219">
        <v>3821</v>
      </c>
      <c r="F329" s="65">
        <v>0</v>
      </c>
      <c r="G329" s="65">
        <v>0</v>
      </c>
    </row>
    <row r="330" spans="1:7">
      <c r="A330" s="70"/>
      <c r="B330" s="65" t="s">
        <v>293</v>
      </c>
      <c r="C330" s="65">
        <v>55668</v>
      </c>
      <c r="D330" s="106">
        <v>54371</v>
      </c>
      <c r="E330" s="219">
        <v>0</v>
      </c>
      <c r="F330" s="65">
        <v>0</v>
      </c>
      <c r="G330" s="65">
        <v>0</v>
      </c>
    </row>
    <row r="331" spans="1:7">
      <c r="A331" s="66"/>
      <c r="B331" s="68" t="s">
        <v>314</v>
      </c>
      <c r="C331" s="68">
        <v>57352</v>
      </c>
      <c r="D331" s="142">
        <f>SUM(D326:D330)</f>
        <v>55668</v>
      </c>
      <c r="E331" s="220">
        <f>SUM(E326:E330)</f>
        <v>54371</v>
      </c>
      <c r="F331" s="68">
        <f>SUM(F326:F330)</f>
        <v>0</v>
      </c>
      <c r="G331" s="68">
        <f>SUM(G326:G330)</f>
        <v>0</v>
      </c>
    </row>
    <row r="334" spans="1:7" ht="15.45">
      <c r="B334" s="158" t="s">
        <v>492</v>
      </c>
      <c r="C334" s="233" t="s">
        <v>494</v>
      </c>
    </row>
    <row r="335" spans="1:7">
      <c r="B335" s="20"/>
      <c r="C335" s="20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rowBreaks count="2" manualBreakCount="2">
    <brk id="173" max="16383" man="1"/>
    <brk id="288" max="8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4CC7-0F7E-4D39-9C8C-3BFFBABDB880}">
  <dimension ref="A2:D54"/>
  <sheetViews>
    <sheetView topLeftCell="A40" workbookViewId="0">
      <selection activeCell="B54" sqref="B54"/>
    </sheetView>
  </sheetViews>
  <sheetFormatPr defaultRowHeight="14.6"/>
  <cols>
    <col min="1" max="1" width="65.69140625" bestFit="1" customWidth="1"/>
    <col min="2" max="2" width="11.3828125" bestFit="1" customWidth="1"/>
    <col min="3" max="3" width="13.3828125" style="163" bestFit="1" customWidth="1"/>
    <col min="4" max="4" width="11.3046875" bestFit="1" customWidth="1"/>
  </cols>
  <sheetData>
    <row r="2" spans="1:3" ht="15.45">
      <c r="A2" s="232" t="s">
        <v>476</v>
      </c>
      <c r="B2" s="158"/>
      <c r="C2" s="160"/>
    </row>
    <row r="3" spans="1:3" ht="15.45">
      <c r="A3" s="233" t="s">
        <v>299</v>
      </c>
      <c r="B3" s="158"/>
      <c r="C3" s="161"/>
    </row>
    <row r="4" spans="1:3" ht="15.45">
      <c r="A4" s="233" t="s">
        <v>491</v>
      </c>
      <c r="B4" s="158"/>
      <c r="C4" s="162"/>
    </row>
    <row r="5" spans="1:3" ht="15.45">
      <c r="B5" s="158"/>
      <c r="C5" s="162"/>
    </row>
    <row r="7" spans="1:3" ht="30">
      <c r="A7" s="159" t="s">
        <v>477</v>
      </c>
    </row>
    <row r="8" spans="1:3">
      <c r="A8" s="222" t="s">
        <v>475</v>
      </c>
      <c r="B8" s="222" t="s">
        <v>474</v>
      </c>
      <c r="C8" s="164" t="s">
        <v>478</v>
      </c>
    </row>
    <row r="9" spans="1:3">
      <c r="A9" s="223"/>
      <c r="B9" s="223"/>
      <c r="C9" s="165" t="s">
        <v>473</v>
      </c>
    </row>
    <row r="10" spans="1:3">
      <c r="A10" s="176"/>
      <c r="B10" s="178"/>
      <c r="C10" s="179"/>
    </row>
    <row r="11" spans="1:3">
      <c r="A11" s="177" t="s">
        <v>479</v>
      </c>
      <c r="B11" s="180"/>
      <c r="C11" s="179">
        <f>C12+C17</f>
        <v>88744464</v>
      </c>
    </row>
    <row r="12" spans="1:3">
      <c r="A12" s="177" t="s">
        <v>480</v>
      </c>
      <c r="B12" s="180"/>
      <c r="C12" s="179">
        <f>SUM(C13:C15)</f>
        <v>4821981</v>
      </c>
    </row>
    <row r="13" spans="1:3">
      <c r="A13" s="168" t="s">
        <v>481</v>
      </c>
      <c r="B13" s="180"/>
      <c r="C13" s="181">
        <v>3067560</v>
      </c>
    </row>
    <row r="14" spans="1:3">
      <c r="A14" s="168" t="s">
        <v>482</v>
      </c>
      <c r="B14" s="180"/>
      <c r="C14" s="181">
        <v>0</v>
      </c>
    </row>
    <row r="15" spans="1:3">
      <c r="A15" s="169" t="s">
        <v>483</v>
      </c>
      <c r="B15" s="180"/>
      <c r="C15" s="181">
        <v>1754421</v>
      </c>
    </row>
    <row r="16" spans="1:3">
      <c r="A16" s="169"/>
      <c r="B16" s="180"/>
      <c r="C16" s="182"/>
    </row>
    <row r="17" spans="1:4" ht="20.149999999999999" customHeight="1">
      <c r="A17" s="170" t="s">
        <v>471</v>
      </c>
      <c r="B17" s="170"/>
      <c r="C17" s="175">
        <f>SUM(C18:C26)</f>
        <v>83922483</v>
      </c>
    </row>
    <row r="18" spans="1:4">
      <c r="A18" s="171" t="s">
        <v>470</v>
      </c>
      <c r="B18" s="171" t="s">
        <v>189</v>
      </c>
      <c r="C18" s="172">
        <v>13417507</v>
      </c>
    </row>
    <row r="19" spans="1:4">
      <c r="A19" s="173" t="s">
        <v>469</v>
      </c>
      <c r="B19" s="173" t="s">
        <v>192</v>
      </c>
      <c r="C19" s="174">
        <v>1647749</v>
      </c>
    </row>
    <row r="20" spans="1:4">
      <c r="A20" s="173" t="s">
        <v>468</v>
      </c>
      <c r="B20" s="173" t="s">
        <v>203</v>
      </c>
      <c r="C20" s="174">
        <v>7649073</v>
      </c>
    </row>
    <row r="21" spans="1:4">
      <c r="A21" s="173" t="s">
        <v>467</v>
      </c>
      <c r="B21" s="173" t="s">
        <v>207</v>
      </c>
      <c r="C21" s="174">
        <v>184019</v>
      </c>
    </row>
    <row r="22" spans="1:4">
      <c r="A22" s="173" t="s">
        <v>466</v>
      </c>
      <c r="B22" s="173" t="s">
        <v>216</v>
      </c>
      <c r="C22" s="174">
        <v>7062852</v>
      </c>
    </row>
    <row r="23" spans="1:4">
      <c r="A23" s="173" t="s">
        <v>465</v>
      </c>
      <c r="B23" s="173" t="s">
        <v>222</v>
      </c>
      <c r="C23" s="174">
        <v>704363</v>
      </c>
    </row>
    <row r="24" spans="1:4">
      <c r="A24" s="173" t="s">
        <v>464</v>
      </c>
      <c r="B24" s="173" t="s">
        <v>238</v>
      </c>
      <c r="C24" s="174">
        <v>4029656</v>
      </c>
    </row>
    <row r="25" spans="1:4">
      <c r="A25" s="173" t="s">
        <v>312</v>
      </c>
      <c r="B25" s="173" t="s">
        <v>276</v>
      </c>
      <c r="C25" s="174">
        <v>40614014</v>
      </c>
    </row>
    <row r="26" spans="1:4">
      <c r="A26" s="173" t="s">
        <v>313</v>
      </c>
      <c r="B26" s="173" t="s">
        <v>287</v>
      </c>
      <c r="C26" s="174">
        <v>8613250</v>
      </c>
    </row>
    <row r="27" spans="1:4" ht="20.149999999999999" customHeight="1">
      <c r="A27" s="224" t="s">
        <v>463</v>
      </c>
      <c r="B27" s="225"/>
      <c r="C27" s="226"/>
    </row>
    <row r="28" spans="1:4">
      <c r="A28" s="155" t="s">
        <v>462</v>
      </c>
      <c r="B28" s="155" t="s">
        <v>461</v>
      </c>
      <c r="C28" s="166">
        <v>35146280</v>
      </c>
      <c r="D28" s="191"/>
    </row>
    <row r="29" spans="1:4">
      <c r="A29" s="153" t="s">
        <v>460</v>
      </c>
      <c r="B29" s="153" t="s">
        <v>459</v>
      </c>
      <c r="C29" s="167">
        <v>26613709</v>
      </c>
    </row>
    <row r="30" spans="1:4">
      <c r="A30" s="153" t="s">
        <v>458</v>
      </c>
      <c r="B30" s="153" t="s">
        <v>457</v>
      </c>
      <c r="C30" s="167">
        <v>8532571</v>
      </c>
    </row>
    <row r="31" spans="1:4">
      <c r="A31" s="155" t="s">
        <v>456</v>
      </c>
      <c r="B31" s="155" t="s">
        <v>455</v>
      </c>
      <c r="C31" s="166">
        <v>16489117</v>
      </c>
    </row>
    <row r="32" spans="1:4">
      <c r="A32" s="153" t="s">
        <v>454</v>
      </c>
      <c r="B32" s="153" t="s">
        <v>453</v>
      </c>
      <c r="C32" s="167">
        <v>176541</v>
      </c>
    </row>
    <row r="33" spans="1:3">
      <c r="A33" s="153" t="s">
        <v>452</v>
      </c>
      <c r="B33" s="153" t="s">
        <v>451</v>
      </c>
      <c r="C33" s="167">
        <v>12470631</v>
      </c>
    </row>
    <row r="34" spans="1:3">
      <c r="A34" s="153" t="s">
        <v>450</v>
      </c>
      <c r="B34" s="153" t="s">
        <v>449</v>
      </c>
      <c r="C34" s="167">
        <v>3728180</v>
      </c>
    </row>
    <row r="35" spans="1:3">
      <c r="A35" s="153" t="s">
        <v>448</v>
      </c>
      <c r="B35" s="153" t="s">
        <v>447</v>
      </c>
      <c r="C35" s="167">
        <v>11517</v>
      </c>
    </row>
    <row r="36" spans="1:3">
      <c r="A36" s="153" t="s">
        <v>446</v>
      </c>
      <c r="B36" s="153" t="s">
        <v>445</v>
      </c>
      <c r="C36" s="167">
        <v>102248</v>
      </c>
    </row>
    <row r="37" spans="1:3">
      <c r="A37" s="155" t="s">
        <v>444</v>
      </c>
      <c r="B37" s="155" t="s">
        <v>443</v>
      </c>
      <c r="C37" s="166">
        <v>1331283</v>
      </c>
    </row>
    <row r="38" spans="1:3">
      <c r="A38" s="153" t="s">
        <v>442</v>
      </c>
      <c r="B38" s="153" t="s">
        <v>441</v>
      </c>
      <c r="C38" s="167">
        <v>1331283</v>
      </c>
    </row>
    <row r="39" spans="1:3">
      <c r="A39" s="155" t="s">
        <v>440</v>
      </c>
      <c r="B39" s="155" t="s">
        <v>439</v>
      </c>
      <c r="C39" s="166">
        <v>1587500</v>
      </c>
    </row>
    <row r="40" spans="1:3">
      <c r="A40" s="153" t="s">
        <v>438</v>
      </c>
      <c r="B40" s="153" t="s">
        <v>437</v>
      </c>
      <c r="C40" s="167">
        <v>130000</v>
      </c>
    </row>
    <row r="41" spans="1:3">
      <c r="A41" s="153" t="s">
        <v>436</v>
      </c>
      <c r="B41" s="153" t="s">
        <v>435</v>
      </c>
      <c r="C41" s="167">
        <v>1457500</v>
      </c>
    </row>
    <row r="42" spans="1:3">
      <c r="A42" s="155" t="s">
        <v>434</v>
      </c>
      <c r="B42" s="155" t="s">
        <v>433</v>
      </c>
      <c r="C42" s="166">
        <v>18194093</v>
      </c>
    </row>
    <row r="43" spans="1:3">
      <c r="A43" s="153" t="s">
        <v>432</v>
      </c>
      <c r="B43" s="153" t="s">
        <v>431</v>
      </c>
      <c r="C43" s="167">
        <v>63550</v>
      </c>
    </row>
    <row r="44" spans="1:3">
      <c r="A44" s="153" t="s">
        <v>430</v>
      </c>
      <c r="B44" s="153" t="s">
        <v>429</v>
      </c>
      <c r="C44" s="167">
        <v>18130543</v>
      </c>
    </row>
    <row r="45" spans="1:3">
      <c r="A45" s="155" t="s">
        <v>428</v>
      </c>
      <c r="B45" s="155" t="s">
        <v>427</v>
      </c>
      <c r="C45" s="166">
        <v>3495359</v>
      </c>
    </row>
    <row r="46" spans="1:3">
      <c r="A46" s="153" t="s">
        <v>426</v>
      </c>
      <c r="B46" s="153" t="s">
        <v>425</v>
      </c>
      <c r="C46" s="167">
        <v>2538121</v>
      </c>
    </row>
    <row r="47" spans="1:3">
      <c r="A47" s="153" t="s">
        <v>424</v>
      </c>
      <c r="B47" s="153" t="s">
        <v>423</v>
      </c>
      <c r="C47" s="167">
        <v>73776</v>
      </c>
    </row>
    <row r="48" spans="1:3">
      <c r="A48" s="153" t="s">
        <v>422</v>
      </c>
      <c r="B48" s="153" t="s">
        <v>421</v>
      </c>
      <c r="C48" s="167">
        <v>881962</v>
      </c>
    </row>
    <row r="49" spans="1:3" ht="22.3">
      <c r="A49" s="153" t="s">
        <v>420</v>
      </c>
      <c r="B49" s="153" t="s">
        <v>419</v>
      </c>
      <c r="C49" s="167">
        <v>1500</v>
      </c>
    </row>
    <row r="50" spans="1:3">
      <c r="A50" s="155" t="s">
        <v>418</v>
      </c>
      <c r="B50" s="155" t="s">
        <v>417</v>
      </c>
      <c r="C50" s="166">
        <v>7678851</v>
      </c>
    </row>
    <row r="51" spans="1:3">
      <c r="A51" s="153" t="s">
        <v>416</v>
      </c>
      <c r="B51" s="153" t="s">
        <v>415</v>
      </c>
      <c r="C51" s="167">
        <v>7678851</v>
      </c>
    </row>
    <row r="54" spans="1:3" ht="15.45">
      <c r="A54" s="158"/>
      <c r="B54" s="158"/>
    </row>
  </sheetData>
  <mergeCells count="3">
    <mergeCell ref="A8:A9"/>
    <mergeCell ref="B8:B9"/>
    <mergeCell ref="A27:C2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AB63-973A-4318-A999-17626CE49C7D}">
  <dimension ref="A1:C24"/>
  <sheetViews>
    <sheetView tabSelected="1" topLeftCell="A14" workbookViewId="0">
      <selection activeCell="A24" sqref="A24:B24"/>
    </sheetView>
  </sheetViews>
  <sheetFormatPr defaultRowHeight="14.6"/>
  <cols>
    <col min="1" max="1" width="65.69140625" bestFit="1" customWidth="1"/>
    <col min="2" max="2" width="11.3828125" bestFit="1" customWidth="1"/>
    <col min="3" max="3" width="11.3828125" style="163" bestFit="1" customWidth="1"/>
  </cols>
  <sheetData>
    <row r="1" spans="1:3" ht="15.45">
      <c r="A1" s="232" t="s">
        <v>476</v>
      </c>
      <c r="B1" s="158"/>
      <c r="C1" s="36"/>
    </row>
    <row r="2" spans="1:3" ht="15.45">
      <c r="A2" s="233" t="s">
        <v>299</v>
      </c>
      <c r="B2" s="189"/>
      <c r="C2" s="189"/>
    </row>
    <row r="3" spans="1:3" ht="15.45">
      <c r="A3" s="233" t="s">
        <v>491</v>
      </c>
      <c r="B3" s="189"/>
      <c r="C3" s="189"/>
    </row>
    <row r="4" spans="1:3">
      <c r="A4" s="189"/>
      <c r="B4" s="189"/>
      <c r="C4" s="189"/>
    </row>
    <row r="5" spans="1:3" ht="30">
      <c r="A5" s="190" t="s">
        <v>484</v>
      </c>
      <c r="B5" s="189"/>
      <c r="C5" s="189"/>
    </row>
    <row r="7" spans="1:3">
      <c r="A7" s="228" t="s">
        <v>475</v>
      </c>
      <c r="B7" s="230" t="s">
        <v>474</v>
      </c>
      <c r="C7" s="188" t="s">
        <v>478</v>
      </c>
    </row>
    <row r="8" spans="1:3">
      <c r="A8" s="229"/>
      <c r="B8" s="231"/>
      <c r="C8" s="187" t="s">
        <v>473</v>
      </c>
    </row>
    <row r="9" spans="1:3">
      <c r="A9" s="157" t="s">
        <v>472</v>
      </c>
      <c r="B9" s="154" t="s">
        <v>406</v>
      </c>
      <c r="C9" s="186">
        <v>54371</v>
      </c>
    </row>
    <row r="10" spans="1:3">
      <c r="A10" s="156" t="s">
        <v>413</v>
      </c>
      <c r="B10" s="156" t="s">
        <v>412</v>
      </c>
      <c r="C10" s="185" t="s">
        <v>411</v>
      </c>
    </row>
    <row r="11" spans="1:3">
      <c r="A11" s="155" t="s">
        <v>456</v>
      </c>
      <c r="B11" s="155" t="s">
        <v>455</v>
      </c>
      <c r="C11" s="184">
        <v>9071</v>
      </c>
    </row>
    <row r="12" spans="1:3">
      <c r="A12" s="153" t="s">
        <v>452</v>
      </c>
      <c r="B12" s="153" t="s">
        <v>451</v>
      </c>
      <c r="C12" s="183">
        <v>5250</v>
      </c>
    </row>
    <row r="13" spans="1:3">
      <c r="A13" s="153" t="s">
        <v>450</v>
      </c>
      <c r="B13" s="153" t="s">
        <v>449</v>
      </c>
      <c r="C13" s="183">
        <v>3821</v>
      </c>
    </row>
    <row r="14" spans="1:3">
      <c r="A14" s="155" t="s">
        <v>434</v>
      </c>
      <c r="B14" s="155" t="s">
        <v>433</v>
      </c>
      <c r="C14" s="184">
        <v>45300</v>
      </c>
    </row>
    <row r="15" spans="1:3">
      <c r="A15" s="153" t="s">
        <v>430</v>
      </c>
      <c r="B15" s="153" t="s">
        <v>429</v>
      </c>
      <c r="C15" s="183">
        <v>45300</v>
      </c>
    </row>
    <row r="18" spans="1:3">
      <c r="A18" s="157" t="s">
        <v>414</v>
      </c>
      <c r="B18" s="154" t="s">
        <v>406</v>
      </c>
      <c r="C18" s="186">
        <v>54371</v>
      </c>
    </row>
    <row r="19" spans="1:3">
      <c r="A19" s="156" t="s">
        <v>413</v>
      </c>
      <c r="B19" s="156" t="s">
        <v>412</v>
      </c>
      <c r="C19" s="185" t="s">
        <v>411</v>
      </c>
    </row>
    <row r="20" spans="1:3">
      <c r="A20" s="155" t="s">
        <v>410</v>
      </c>
      <c r="B20" s="155" t="s">
        <v>409</v>
      </c>
      <c r="C20" s="184">
        <v>54371</v>
      </c>
    </row>
    <row r="21" spans="1:3">
      <c r="A21" s="153" t="s">
        <v>408</v>
      </c>
      <c r="B21" s="153" t="s">
        <v>407</v>
      </c>
      <c r="C21" s="183">
        <v>54371</v>
      </c>
    </row>
    <row r="22" spans="1:3">
      <c r="A22" s="227" t="s">
        <v>406</v>
      </c>
      <c r="B22" s="227"/>
      <c r="C22" s="227"/>
    </row>
    <row r="24" spans="1:3" ht="15.45">
      <c r="A24" s="158" t="s">
        <v>492</v>
      </c>
      <c r="B24" s="158" t="s">
        <v>493</v>
      </c>
    </row>
  </sheetData>
  <mergeCells count="3">
    <mergeCell ref="A22:C22"/>
    <mergeCell ref="A7:A8"/>
    <mergeCell ref="B7:B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ienemumi-izdevumi </vt:lpstr>
      <vt:lpstr>Kopsavilk pēc funkc.kat.un EKK</vt:lpstr>
      <vt:lpstr>Kopsavilkums ziedojumi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cp:lastPrinted>2023-01-31T07:13:03Z</cp:lastPrinted>
  <dcterms:created xsi:type="dcterms:W3CDTF">2022-01-20T17:04:39Z</dcterms:created>
  <dcterms:modified xsi:type="dcterms:W3CDTF">2024-02-14T07:49:39Z</dcterms:modified>
</cp:coreProperties>
</file>