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23_25.10.2023\lemumi\"/>
    </mc:Choice>
  </mc:AlternateContent>
  <xr:revisionPtr revIDLastSave="0" documentId="8_{24EC0B61-EF04-4E18-ABA9-52D4EA98DB42}" xr6:coauthVersionLast="47" xr6:coauthVersionMax="47" xr10:uidLastSave="{00000000-0000-0000-0000-000000000000}"/>
  <bookViews>
    <workbookView xWindow="1860" yWindow="1860" windowWidth="14370" windowHeight="11280" activeTab="1" xr2:uid="{5BD052E6-1564-4C43-A883-18F344C95B3B}"/>
  </bookViews>
  <sheets>
    <sheet name="ienemumi-izdevumi " sheetId="6" r:id="rId1"/>
    <sheet name="Kopsav.pa funkc.kateg.un EKK" sheetId="8" r:id="rId2"/>
    <sheet name="Ziedojumi_kopsavilkums" sheetId="7" r:id="rId3"/>
  </sheets>
  <definedNames>
    <definedName name="__xlnm.Print_Area_1">#REF!</definedName>
    <definedName name="__xlnm.Print_Titles_1">#REF!</definedName>
    <definedName name="_xlnm._FilterDatabase" localSheetId="0" hidden="1">'ienemumi-izdevumi '!$A$55:$O$145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8" l="1"/>
  <c r="E15" i="8" s="1"/>
  <c r="E17" i="8"/>
  <c r="E53" i="8"/>
  <c r="E52" i="8"/>
  <c r="D19" i="8"/>
  <c r="C19" i="8"/>
  <c r="E24" i="8"/>
  <c r="E19" i="8" s="1"/>
  <c r="E14" i="8" l="1"/>
  <c r="E97" i="6"/>
  <c r="E70" i="6"/>
  <c r="E244" i="6"/>
  <c r="E69" i="6"/>
  <c r="E234" i="6" l="1"/>
  <c r="K135" i="6"/>
  <c r="J143" i="6"/>
  <c r="K92" i="6" l="1"/>
  <c r="H92" i="6"/>
  <c r="E92" i="6"/>
  <c r="K91" i="6"/>
  <c r="H91" i="6"/>
  <c r="E91" i="6"/>
  <c r="K182" i="6" l="1"/>
  <c r="H182" i="6"/>
  <c r="K181" i="6"/>
  <c r="H181" i="6"/>
  <c r="E182" i="6"/>
  <c r="E181" i="6"/>
  <c r="E245" i="6" l="1"/>
  <c r="H51" i="6"/>
  <c r="K51" i="6"/>
  <c r="E51" i="6"/>
  <c r="E73" i="6"/>
  <c r="E60" i="6"/>
  <c r="H76" i="6"/>
  <c r="K76" i="6"/>
  <c r="E76" i="6"/>
  <c r="E266" i="6" l="1"/>
  <c r="E265" i="6"/>
  <c r="E81" i="6" l="1"/>
  <c r="D299" i="6" l="1"/>
  <c r="E299" i="6" s="1"/>
  <c r="E298" i="6"/>
  <c r="E297" i="6"/>
  <c r="E296" i="6"/>
  <c r="E295" i="6"/>
  <c r="D292" i="6"/>
  <c r="E292" i="6" s="1"/>
  <c r="E289" i="6"/>
  <c r="E290" i="6"/>
  <c r="E291" i="6"/>
  <c r="E288" i="6"/>
  <c r="D300" i="6" l="1"/>
  <c r="E300" i="6" s="1"/>
  <c r="E197" i="6"/>
  <c r="H142" i="6" l="1"/>
  <c r="D143" i="6"/>
  <c r="E142" i="6"/>
  <c r="H141" i="6"/>
  <c r="E141" i="6"/>
  <c r="H140" i="6"/>
  <c r="E140" i="6"/>
  <c r="G143" i="6"/>
  <c r="H137" i="6"/>
  <c r="H138" i="6"/>
  <c r="H139" i="6"/>
  <c r="E139" i="6"/>
  <c r="H135" i="6"/>
  <c r="E138" i="6" l="1"/>
  <c r="E137" i="6"/>
  <c r="E135" i="6" l="1"/>
  <c r="E136" i="6"/>
  <c r="H136" i="6"/>
  <c r="H83" i="6" l="1"/>
  <c r="E83" i="6"/>
  <c r="H82" i="6"/>
  <c r="E82" i="6" l="1"/>
  <c r="H243" i="6"/>
  <c r="K243" i="6"/>
  <c r="E243" i="6"/>
  <c r="H63" i="6"/>
  <c r="K63" i="6"/>
  <c r="E63" i="6"/>
  <c r="J268" i="6" l="1"/>
  <c r="K267" i="6"/>
  <c r="K264" i="6"/>
  <c r="K263" i="6"/>
  <c r="J261" i="6"/>
  <c r="K260" i="6"/>
  <c r="K259" i="6"/>
  <c r="K258" i="6"/>
  <c r="K257" i="6"/>
  <c r="K256" i="6"/>
  <c r="K255" i="6"/>
  <c r="K254" i="6"/>
  <c r="K253" i="6"/>
  <c r="J252" i="6"/>
  <c r="K251" i="6"/>
  <c r="K250" i="6"/>
  <c r="K249" i="6"/>
  <c r="K248" i="6"/>
  <c r="K247" i="6"/>
  <c r="K246" i="6"/>
  <c r="K242" i="6"/>
  <c r="K241" i="6"/>
  <c r="K240" i="6"/>
  <c r="K239" i="6"/>
  <c r="K238" i="6"/>
  <c r="K237" i="6"/>
  <c r="K236" i="6"/>
  <c r="K235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J215" i="6"/>
  <c r="K214" i="6"/>
  <c r="K213" i="6"/>
  <c r="K212" i="6"/>
  <c r="K211" i="6"/>
  <c r="K210" i="6"/>
  <c r="K209" i="6"/>
  <c r="K208" i="6"/>
  <c r="K207" i="6"/>
  <c r="K206" i="6"/>
  <c r="K205" i="6"/>
  <c r="K204" i="6"/>
  <c r="J203" i="6"/>
  <c r="K202" i="6"/>
  <c r="K201" i="6"/>
  <c r="J200" i="6"/>
  <c r="K199" i="6"/>
  <c r="K198" i="6"/>
  <c r="K196" i="6"/>
  <c r="K195" i="6"/>
  <c r="K194" i="6"/>
  <c r="K193" i="6"/>
  <c r="K192" i="6"/>
  <c r="K191" i="6"/>
  <c r="J190" i="6"/>
  <c r="K189" i="6"/>
  <c r="J188" i="6"/>
  <c r="K187" i="6"/>
  <c r="K186" i="6"/>
  <c r="K185" i="6"/>
  <c r="K184" i="6"/>
  <c r="K183" i="6"/>
  <c r="K180" i="6"/>
  <c r="K179" i="6"/>
  <c r="K178" i="6"/>
  <c r="J177" i="6"/>
  <c r="K176" i="6"/>
  <c r="J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G268" i="6"/>
  <c r="H267" i="6"/>
  <c r="H264" i="6"/>
  <c r="H263" i="6"/>
  <c r="G261" i="6"/>
  <c r="H260" i="6"/>
  <c r="H259" i="6"/>
  <c r="H258" i="6"/>
  <c r="H257" i="6"/>
  <c r="H256" i="6"/>
  <c r="H255" i="6"/>
  <c r="H254" i="6"/>
  <c r="H253" i="6"/>
  <c r="G252" i="6"/>
  <c r="H251" i="6"/>
  <c r="H250" i="6"/>
  <c r="H249" i="6"/>
  <c r="H248" i="6"/>
  <c r="H247" i="6"/>
  <c r="H246" i="6"/>
  <c r="H242" i="6"/>
  <c r="H241" i="6"/>
  <c r="H240" i="6"/>
  <c r="H239" i="6"/>
  <c r="H238" i="6"/>
  <c r="H237" i="6"/>
  <c r="H236" i="6"/>
  <c r="H235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G215" i="6"/>
  <c r="H214" i="6"/>
  <c r="H213" i="6"/>
  <c r="H212" i="6"/>
  <c r="H211" i="6"/>
  <c r="H210" i="6"/>
  <c r="H209" i="6"/>
  <c r="H208" i="6"/>
  <c r="H207" i="6"/>
  <c r="H206" i="6"/>
  <c r="H205" i="6"/>
  <c r="H204" i="6"/>
  <c r="G203" i="6"/>
  <c r="H202" i="6"/>
  <c r="H201" i="6"/>
  <c r="G200" i="6"/>
  <c r="H199" i="6"/>
  <c r="H198" i="6"/>
  <c r="H196" i="6"/>
  <c r="H195" i="6"/>
  <c r="H194" i="6"/>
  <c r="H193" i="6"/>
  <c r="H192" i="6"/>
  <c r="H191" i="6"/>
  <c r="G190" i="6"/>
  <c r="H189" i="6"/>
  <c r="G188" i="6"/>
  <c r="H187" i="6"/>
  <c r="H186" i="6"/>
  <c r="H185" i="6"/>
  <c r="H184" i="6"/>
  <c r="H183" i="6"/>
  <c r="H180" i="6"/>
  <c r="H179" i="6"/>
  <c r="H178" i="6"/>
  <c r="G177" i="6"/>
  <c r="H176" i="6"/>
  <c r="G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K144" i="6"/>
  <c r="K134" i="6"/>
  <c r="K133" i="6"/>
  <c r="K132" i="6"/>
  <c r="K131" i="6"/>
  <c r="K130" i="6"/>
  <c r="K129" i="6"/>
  <c r="K128" i="6"/>
  <c r="K127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4" i="6"/>
  <c r="K103" i="6"/>
  <c r="K102" i="6"/>
  <c r="K101" i="6"/>
  <c r="K99" i="6"/>
  <c r="K98" i="6"/>
  <c r="K96" i="6"/>
  <c r="K95" i="6"/>
  <c r="K94" i="6"/>
  <c r="K93" i="6"/>
  <c r="K90" i="6"/>
  <c r="K89" i="6"/>
  <c r="K88" i="6"/>
  <c r="K87" i="6"/>
  <c r="K86" i="6"/>
  <c r="K85" i="6"/>
  <c r="K80" i="6"/>
  <c r="K78" i="6"/>
  <c r="K77" i="6"/>
  <c r="K75" i="6"/>
  <c r="K74" i="6"/>
  <c r="K72" i="6"/>
  <c r="K71" i="6"/>
  <c r="K68" i="6"/>
  <c r="K67" i="6"/>
  <c r="K66" i="6"/>
  <c r="K65" i="6"/>
  <c r="K64" i="6"/>
  <c r="K62" i="6"/>
  <c r="K61" i="6"/>
  <c r="K59" i="6"/>
  <c r="K58" i="6"/>
  <c r="K57" i="6"/>
  <c r="K56" i="6"/>
  <c r="J55" i="6"/>
  <c r="K54" i="6"/>
  <c r="J53" i="6"/>
  <c r="K52" i="6"/>
  <c r="K50" i="6"/>
  <c r="K49" i="6"/>
  <c r="J48" i="6"/>
  <c r="K47" i="6"/>
  <c r="K46" i="6"/>
  <c r="K45" i="6"/>
  <c r="J44" i="6"/>
  <c r="K43" i="6"/>
  <c r="K42" i="6"/>
  <c r="J41" i="6"/>
  <c r="K40" i="6"/>
  <c r="K39" i="6"/>
  <c r="K38" i="6"/>
  <c r="K37" i="6"/>
  <c r="K36" i="6"/>
  <c r="K35" i="6"/>
  <c r="K34" i="6"/>
  <c r="J33" i="6"/>
  <c r="K32" i="6"/>
  <c r="K31" i="6"/>
  <c r="K30" i="6"/>
  <c r="K29" i="6"/>
  <c r="J28" i="6"/>
  <c r="K27" i="6"/>
  <c r="K26" i="6"/>
  <c r="J25" i="6"/>
  <c r="K24" i="6"/>
  <c r="J23" i="6"/>
  <c r="K22" i="6"/>
  <c r="J21" i="6"/>
  <c r="K20" i="6"/>
  <c r="K19" i="6"/>
  <c r="J18" i="6"/>
  <c r="K17" i="6"/>
  <c r="K16" i="6"/>
  <c r="J15" i="6"/>
  <c r="K14" i="6"/>
  <c r="K13" i="6"/>
  <c r="J12" i="6"/>
  <c r="K11" i="6"/>
  <c r="K10" i="6"/>
  <c r="H144" i="6"/>
  <c r="H134" i="6"/>
  <c r="H133" i="6"/>
  <c r="H132" i="6"/>
  <c r="H131" i="6"/>
  <c r="H130" i="6"/>
  <c r="H129" i="6"/>
  <c r="H128" i="6"/>
  <c r="H127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4" i="6"/>
  <c r="H103" i="6"/>
  <c r="H102" i="6"/>
  <c r="H101" i="6"/>
  <c r="H99" i="6"/>
  <c r="H98" i="6"/>
  <c r="H96" i="6"/>
  <c r="H95" i="6"/>
  <c r="H94" i="6"/>
  <c r="H93" i="6"/>
  <c r="H90" i="6"/>
  <c r="H89" i="6"/>
  <c r="H88" i="6"/>
  <c r="H87" i="6"/>
  <c r="H86" i="6"/>
  <c r="H85" i="6"/>
  <c r="H84" i="6"/>
  <c r="H80" i="6"/>
  <c r="H78" i="6"/>
  <c r="H77" i="6"/>
  <c r="H75" i="6"/>
  <c r="H74" i="6"/>
  <c r="H72" i="6"/>
  <c r="H71" i="6"/>
  <c r="H68" i="6"/>
  <c r="H67" i="6"/>
  <c r="H66" i="6"/>
  <c r="H65" i="6"/>
  <c r="H64" i="6"/>
  <c r="H62" i="6"/>
  <c r="H61" i="6"/>
  <c r="H59" i="6"/>
  <c r="H58" i="6"/>
  <c r="H57" i="6"/>
  <c r="H56" i="6"/>
  <c r="G55" i="6"/>
  <c r="H54" i="6"/>
  <c r="G53" i="6"/>
  <c r="H52" i="6"/>
  <c r="H50" i="6"/>
  <c r="H49" i="6"/>
  <c r="G48" i="6"/>
  <c r="H47" i="6"/>
  <c r="H46" i="6"/>
  <c r="H45" i="6"/>
  <c r="G44" i="6"/>
  <c r="H43" i="6"/>
  <c r="H42" i="6"/>
  <c r="G41" i="6"/>
  <c r="H40" i="6"/>
  <c r="H39" i="6"/>
  <c r="H38" i="6"/>
  <c r="H37" i="6"/>
  <c r="H36" i="6"/>
  <c r="H35" i="6"/>
  <c r="H34" i="6"/>
  <c r="G33" i="6"/>
  <c r="H32" i="6"/>
  <c r="H31" i="6"/>
  <c r="H30" i="6"/>
  <c r="H29" i="6"/>
  <c r="G28" i="6"/>
  <c r="H27" i="6"/>
  <c r="H26" i="6"/>
  <c r="G25" i="6"/>
  <c r="H24" i="6"/>
  <c r="G23" i="6"/>
  <c r="H22" i="6"/>
  <c r="G21" i="6"/>
  <c r="H20" i="6"/>
  <c r="H19" i="6"/>
  <c r="G18" i="6"/>
  <c r="H17" i="6"/>
  <c r="H16" i="6"/>
  <c r="G15" i="6"/>
  <c r="H14" i="6"/>
  <c r="H13" i="6"/>
  <c r="G12" i="6"/>
  <c r="H11" i="6"/>
  <c r="H10" i="6"/>
  <c r="D268" i="6"/>
  <c r="E264" i="6"/>
  <c r="E267" i="6"/>
  <c r="E263" i="6"/>
  <c r="D261" i="6"/>
  <c r="E254" i="6"/>
  <c r="E255" i="6"/>
  <c r="E256" i="6"/>
  <c r="E257" i="6"/>
  <c r="E258" i="6"/>
  <c r="E259" i="6"/>
  <c r="E260" i="6"/>
  <c r="E253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5" i="6"/>
  <c r="E236" i="6"/>
  <c r="E237" i="6"/>
  <c r="E238" i="6"/>
  <c r="E239" i="6"/>
  <c r="E240" i="6"/>
  <c r="E241" i="6"/>
  <c r="E242" i="6"/>
  <c r="E246" i="6"/>
  <c r="E247" i="6"/>
  <c r="E248" i="6"/>
  <c r="E249" i="6"/>
  <c r="E250" i="6"/>
  <c r="E251" i="6"/>
  <c r="E216" i="6"/>
  <c r="D252" i="6"/>
  <c r="D215" i="6"/>
  <c r="E204" i="6"/>
  <c r="E205" i="6"/>
  <c r="E206" i="6"/>
  <c r="E207" i="6"/>
  <c r="E208" i="6"/>
  <c r="E209" i="6"/>
  <c r="E210" i="6"/>
  <c r="E211" i="6"/>
  <c r="E212" i="6"/>
  <c r="E213" i="6"/>
  <c r="E214" i="6"/>
  <c r="D203" i="6"/>
  <c r="E202" i="6"/>
  <c r="E201" i="6"/>
  <c r="E192" i="6"/>
  <c r="E193" i="6"/>
  <c r="E194" i="6"/>
  <c r="E195" i="6"/>
  <c r="E196" i="6"/>
  <c r="E198" i="6"/>
  <c r="E199" i="6"/>
  <c r="E191" i="6"/>
  <c r="D200" i="6"/>
  <c r="D190" i="6"/>
  <c r="E189" i="6"/>
  <c r="E179" i="6"/>
  <c r="E180" i="6"/>
  <c r="E183" i="6"/>
  <c r="E184" i="6"/>
  <c r="E185" i="6"/>
  <c r="E186" i="6"/>
  <c r="E187" i="6"/>
  <c r="E178" i="6"/>
  <c r="D188" i="6"/>
  <c r="E176" i="6"/>
  <c r="D177" i="6"/>
  <c r="E164" i="6"/>
  <c r="E166" i="6"/>
  <c r="E167" i="6"/>
  <c r="E168" i="6"/>
  <c r="E169" i="6"/>
  <c r="E170" i="6"/>
  <c r="E171" i="6"/>
  <c r="E172" i="6"/>
  <c r="E173" i="6"/>
  <c r="E174" i="6"/>
  <c r="E163" i="6"/>
  <c r="D175" i="6"/>
  <c r="E144" i="6"/>
  <c r="E127" i="6"/>
  <c r="E128" i="6"/>
  <c r="E129" i="6"/>
  <c r="E130" i="6"/>
  <c r="E131" i="6"/>
  <c r="E132" i="6"/>
  <c r="E133" i="6"/>
  <c r="E134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06" i="6"/>
  <c r="E102" i="6"/>
  <c r="E103" i="6"/>
  <c r="E104" i="6"/>
  <c r="E101" i="6"/>
  <c r="E80" i="6"/>
  <c r="E84" i="6"/>
  <c r="E85" i="6"/>
  <c r="E86" i="6"/>
  <c r="E87" i="6"/>
  <c r="E88" i="6"/>
  <c r="E89" i="6"/>
  <c r="E90" i="6"/>
  <c r="E93" i="6"/>
  <c r="E94" i="6"/>
  <c r="E95" i="6"/>
  <c r="E96" i="6"/>
  <c r="E98" i="6"/>
  <c r="E99" i="6"/>
  <c r="E57" i="6"/>
  <c r="E58" i="6"/>
  <c r="E59" i="6"/>
  <c r="E61" i="6"/>
  <c r="E62" i="6"/>
  <c r="E64" i="6"/>
  <c r="E65" i="6"/>
  <c r="E66" i="6"/>
  <c r="E67" i="6"/>
  <c r="E68" i="6"/>
  <c r="E71" i="6"/>
  <c r="E72" i="6"/>
  <c r="E74" i="6"/>
  <c r="E75" i="6"/>
  <c r="E77" i="6"/>
  <c r="E78" i="6"/>
  <c r="E56" i="6"/>
  <c r="E54" i="6"/>
  <c r="E49" i="6"/>
  <c r="E50" i="6"/>
  <c r="E52" i="6"/>
  <c r="E46" i="6"/>
  <c r="E47" i="6"/>
  <c r="E45" i="6"/>
  <c r="E43" i="6"/>
  <c r="E42" i="6"/>
  <c r="E35" i="6"/>
  <c r="E36" i="6"/>
  <c r="E37" i="6"/>
  <c r="E38" i="6"/>
  <c r="E39" i="6"/>
  <c r="E40" i="6"/>
  <c r="E34" i="6"/>
  <c r="E30" i="6"/>
  <c r="E31" i="6"/>
  <c r="E32" i="6"/>
  <c r="E29" i="6"/>
  <c r="E27" i="6"/>
  <c r="E26" i="6"/>
  <c r="E24" i="6"/>
  <c r="E22" i="6"/>
  <c r="E20" i="6"/>
  <c r="E19" i="6"/>
  <c r="E17" i="6"/>
  <c r="E16" i="6"/>
  <c r="E14" i="6"/>
  <c r="E13" i="6"/>
  <c r="E11" i="6"/>
  <c r="E10" i="6"/>
  <c r="D55" i="6"/>
  <c r="D53" i="6"/>
  <c r="D48" i="6"/>
  <c r="D44" i="6"/>
  <c r="D41" i="6"/>
  <c r="D33" i="6"/>
  <c r="D28" i="6"/>
  <c r="D25" i="6"/>
  <c r="D23" i="6"/>
  <c r="D21" i="6"/>
  <c r="D18" i="6"/>
  <c r="D15" i="6"/>
  <c r="D12" i="6"/>
  <c r="E143" i="6" l="1"/>
  <c r="G262" i="6"/>
  <c r="G269" i="6" s="1"/>
  <c r="J262" i="6"/>
  <c r="J269" i="6" s="1"/>
  <c r="D262" i="6"/>
  <c r="D269" i="6" s="1"/>
  <c r="J100" i="6" l="1"/>
  <c r="D100" i="6"/>
  <c r="D125" i="6" s="1"/>
  <c r="D79" i="6" l="1"/>
  <c r="D105" i="6"/>
  <c r="J125" i="6"/>
  <c r="E165" i="6"/>
  <c r="E175" i="6"/>
  <c r="K268" i="6"/>
  <c r="H268" i="6"/>
  <c r="E268" i="6"/>
  <c r="K261" i="6"/>
  <c r="H261" i="6"/>
  <c r="E261" i="6"/>
  <c r="K252" i="6"/>
  <c r="H252" i="6"/>
  <c r="E252" i="6"/>
  <c r="K215" i="6"/>
  <c r="H215" i="6"/>
  <c r="E215" i="6"/>
  <c r="K203" i="6"/>
  <c r="H203" i="6"/>
  <c r="E203" i="6"/>
  <c r="K200" i="6"/>
  <c r="H200" i="6"/>
  <c r="E200" i="6"/>
  <c r="K190" i="6"/>
  <c r="H190" i="6"/>
  <c r="E190" i="6"/>
  <c r="K188" i="6"/>
  <c r="H188" i="6"/>
  <c r="E188" i="6"/>
  <c r="K177" i="6"/>
  <c r="H177" i="6"/>
  <c r="E177" i="6"/>
  <c r="K175" i="6"/>
  <c r="H175" i="6"/>
  <c r="K143" i="6"/>
  <c r="E125" i="6"/>
  <c r="K100" i="6"/>
  <c r="E100" i="6"/>
  <c r="K55" i="6"/>
  <c r="H55" i="6"/>
  <c r="E55" i="6"/>
  <c r="K53" i="6"/>
  <c r="H53" i="6"/>
  <c r="E53" i="6"/>
  <c r="K48" i="6"/>
  <c r="H48" i="6"/>
  <c r="E48" i="6"/>
  <c r="K44" i="6"/>
  <c r="H44" i="6"/>
  <c r="E44" i="6"/>
  <c r="K41" i="6"/>
  <c r="H41" i="6"/>
  <c r="E41" i="6"/>
  <c r="K33" i="6"/>
  <c r="H33" i="6"/>
  <c r="E33" i="6"/>
  <c r="K28" i="6"/>
  <c r="H28" i="6"/>
  <c r="E28" i="6"/>
  <c r="K25" i="6"/>
  <c r="H25" i="6"/>
  <c r="E25" i="6"/>
  <c r="K23" i="6"/>
  <c r="H23" i="6"/>
  <c r="E23" i="6"/>
  <c r="K21" i="6"/>
  <c r="H21" i="6"/>
  <c r="E21" i="6"/>
  <c r="K18" i="6"/>
  <c r="H18" i="6"/>
  <c r="E18" i="6"/>
  <c r="K15" i="6"/>
  <c r="H15" i="6"/>
  <c r="E15" i="6"/>
  <c r="K12" i="6"/>
  <c r="H12" i="6"/>
  <c r="E12" i="6"/>
  <c r="E79" i="6" l="1"/>
  <c r="D126" i="6"/>
  <c r="D145" i="6" s="1"/>
  <c r="D271" i="6" s="1"/>
  <c r="K125" i="6"/>
  <c r="J79" i="6"/>
  <c r="K79" i="6" s="1"/>
  <c r="E105" i="6"/>
  <c r="H262" i="6"/>
  <c r="K262" i="6"/>
  <c r="E269" i="6"/>
  <c r="E262" i="6"/>
  <c r="H269" i="6"/>
  <c r="K269" i="6"/>
  <c r="J105" i="6" l="1"/>
  <c r="E145" i="6"/>
  <c r="E271" i="6" s="1"/>
  <c r="E126" i="6"/>
  <c r="K105" i="6" l="1"/>
  <c r="J126" i="6"/>
  <c r="J145" i="6" l="1"/>
  <c r="K126" i="6"/>
  <c r="H143" i="6"/>
  <c r="J271" i="6" l="1"/>
  <c r="K145" i="6"/>
  <c r="K271" i="6" s="1"/>
  <c r="G100" i="6"/>
  <c r="H100" i="6" l="1"/>
  <c r="G125" i="6"/>
  <c r="H125" i="6" l="1"/>
  <c r="G79" i="6"/>
  <c r="H79" i="6" s="1"/>
  <c r="G105" i="6" l="1"/>
  <c r="H105" i="6" l="1"/>
  <c r="G126" i="6"/>
  <c r="H126" i="6" l="1"/>
  <c r="G145" i="6"/>
  <c r="G271" i="6" l="1"/>
  <c r="H145" i="6"/>
  <c r="H271" i="6" s="1"/>
</calcChain>
</file>

<file path=xl/sharedStrings.xml><?xml version="1.0" encoding="utf-8"?>
<sst xmlns="http://schemas.openxmlformats.org/spreadsheetml/2006/main" count="677" uniqueCount="463">
  <si>
    <t>PAMATBUDŽETS - IEŅĒMUMI</t>
  </si>
  <si>
    <t>Kods</t>
  </si>
  <si>
    <t>Nosaukums</t>
  </si>
  <si>
    <t>2024.plāns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</si>
  <si>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</si>
  <si>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</si>
  <si>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</si>
  <si>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</si>
  <si>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</si>
  <si>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</si>
  <si>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</si>
  <si>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</si>
  <si>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</si>
  <si>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</si>
  <si>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</si>
  <si>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</si>
  <si>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</si>
  <si>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</si>
  <si>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</si>
  <si>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</si>
  <si>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</si>
  <si>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</si>
  <si>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</si>
  <si>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</si>
  <si>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</si>
  <si>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</si>
  <si>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</si>
  <si>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</si>
  <si>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</si>
  <si>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</si>
  <si>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</si>
  <si>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</si>
  <si>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</si>
  <si>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</si>
  <si>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</si>
  <si>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</si>
  <si>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</si>
  <si>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</si>
  <si>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</si>
  <si>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</si>
  <si>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</si>
  <si>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</si>
  <si>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</si>
  <si>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</si>
  <si>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</si>
  <si>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</si>
  <si>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</si>
  <si>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</si>
  <si>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</si>
  <si>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</si>
  <si>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</si>
  <si>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</si>
  <si>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</si>
  <si>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</si>
  <si>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</si>
  <si>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</si>
  <si>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</si>
  <si>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</si>
  <si>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</si>
  <si>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</si>
  <si>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</si>
  <si>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</si>
  <si>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</si>
  <si>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</si>
  <si>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</si>
  <si>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</si>
  <si>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</si>
  <si>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</si>
  <si>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</si>
  <si>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</si>
  <si>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</si>
  <si>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</si>
  <si>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</si>
  <si>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</si>
  <si>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13.2.1.0.</t>
  </si>
  <si>
    <t>Ieņēmumi no zemes īpašuma pārdošanas</t>
  </si>
  <si>
    <t>13.2.2.0</t>
  </si>
  <si>
    <t>Ieņēmumi no meža īpašuma pārdošanas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</si>
  <si>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</si>
  <si>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</si>
  <si>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</si>
  <si>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</si>
  <si>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</si>
  <si>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</si>
  <si>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</si>
  <si>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</si>
  <si>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</si>
  <si>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>Mērķdotācija maznodrošinātiem iedz.un asistentiem(soc.dienests Ķekava)</t>
  </si>
  <si>
    <t>Nacionālā veselības dienesta finansējums - Ambulance</t>
  </si>
  <si>
    <t>Programma "Latvijas skolas soma"</t>
  </si>
  <si>
    <t>Dotācija autoceļiem</t>
  </si>
  <si>
    <t>Līdzfinansējums Klientu apkalpošanas centram</t>
  </si>
  <si>
    <t>LEADER projekts Tūrisma informācijas moderināzija Ķekavas novadā</t>
  </si>
  <si>
    <t>IZM mērķdotācija asistenta pakalp.nodrošināšanai pers.ar invaliditāti</t>
  </si>
  <si>
    <t>18.6.3.0.</t>
  </si>
  <si>
    <t>ES līdzfinasējums Sporta aģentūrai</t>
  </si>
  <si>
    <t xml:space="preserve">ES līdzfinansējums Veselības veicināšanai un profilaksei Ķekavas novadā </t>
  </si>
  <si>
    <t>ES līdzfinansējums izglītojamo individuālo kompetenču attīstībai</t>
  </si>
  <si>
    <t>Projekts "PuMPuRS"</t>
  </si>
  <si>
    <t>19.2.0.0.</t>
  </si>
  <si>
    <t>Ieņēmumi izglītības funkciju nodrošināšanai</t>
  </si>
  <si>
    <t>Saņemtie transferti no citām pašvaldībām</t>
  </si>
  <si>
    <t>Reģionālās policijas ieņēmumi</t>
  </si>
  <si>
    <t>Baldones pašvaldības konta atlikuma pārgrāmatošana uz 01.07.2021</t>
  </si>
  <si>
    <t>19.0.0.0.</t>
  </si>
  <si>
    <t>21.1.9.4</t>
  </si>
  <si>
    <t>Ieņēmumi no vadošā partnera grupas īstenotajiem ES projektiem</t>
  </si>
  <si>
    <t>21.1.9.2</t>
  </si>
  <si>
    <t>Ieņēmumi no citu valstu finanšu palīdzības programmas īstenošanas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</si>
  <si>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</si>
  <si>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</si>
  <si>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</si>
  <si>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</si>
  <si>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</si>
  <si>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</si>
  <si>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</si>
  <si>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</si>
  <si>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</si>
  <si>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</si>
  <si>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</si>
  <si>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</si>
  <si>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</si>
  <si>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</si>
  <si>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</si>
  <si>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</si>
  <si>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</si>
  <si>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</si>
  <si>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</si>
  <si>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</si>
  <si>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</si>
  <si>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</si>
  <si>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</si>
  <si>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</si>
  <si>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</si>
  <si>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</si>
  <si>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</si>
  <si>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</si>
  <si>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</si>
  <si>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</si>
  <si>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</si>
  <si>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</si>
  <si>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</si>
  <si>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</si>
  <si>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</si>
  <si>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</si>
  <si>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</si>
  <si>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Saistības kopā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</si>
  <si>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</si>
  <si>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</si>
  <si>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</si>
  <si>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</si>
  <si>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</si>
  <si>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</si>
  <si>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</si>
  <si>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</si>
  <si>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</si>
  <si>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</si>
  <si>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</si>
  <si>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</si>
  <si>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</si>
  <si>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</si>
  <si>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</si>
  <si>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 (par iepriekšējo gadu)</t>
  </si>
  <si>
    <t>Norēķini par iemaksām PFIF</t>
  </si>
  <si>
    <t>01.000</t>
  </si>
  <si>
    <t>IZPILDVARAS UN LIKUMDOŠANAS INSTITŪCIJAS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</si>
  <si>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</si>
  <si>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</si>
  <si>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</si>
  <si>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</si>
  <si>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</si>
  <si>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</si>
  <si>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</si>
  <si>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Pārrobežu sadarbība kapacitātes stiprināšanai</t>
  </si>
  <si>
    <t>Projekts Erasmus + Guidance&amp; Digital tools and method</t>
  </si>
  <si>
    <t>Projekts -Sabiedrībā balstītu pakalp.infrastrukt.izveide (Deinstitucionaliz.)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</si>
  <si>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</si>
  <si>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</si>
  <si>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</si>
  <si>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</si>
  <si>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</si>
  <si>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</si>
  <si>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</si>
  <si>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</si>
  <si>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</si>
  <si>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</si>
  <si>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</si>
  <si>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</si>
  <si>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</si>
  <si>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</si>
  <si>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</si>
  <si>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</si>
  <si>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</si>
  <si>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</si>
  <si>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</si>
  <si>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</si>
  <si>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</si>
  <si>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</si>
  <si>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</si>
  <si>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</si>
  <si>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</si>
  <si>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</si>
  <si>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</si>
  <si>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</si>
  <si>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</si>
  <si>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</si>
  <si>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</si>
  <si>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</si>
  <si>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</si>
  <si>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</si>
  <si>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Izdevumi Ķekavas novada tūrisma informācijas centru darbībai</t>
  </si>
  <si>
    <t>Starptautiskās sadarbības projekti</t>
  </si>
  <si>
    <t>08.000</t>
  </si>
  <si>
    <t>ATPŪTA,KULTŪRA,RELIĢIJA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</si>
  <si>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</si>
  <si>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</si>
  <si>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</si>
  <si>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</si>
  <si>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</si>
  <si>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</si>
  <si>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</si>
  <si>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</si>
  <si>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</si>
  <si>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</si>
  <si>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</si>
  <si>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</si>
  <si>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</si>
  <si>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</si>
  <si>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</si>
  <si>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</si>
  <si>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</si>
  <si>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</si>
  <si>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</si>
  <si>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>Sporta komplekss (Baldone)</t>
  </si>
  <si>
    <t>Bērnu pēcpusdienas centrs"Baltais ērglis"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</si>
  <si>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</si>
  <si>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</si>
  <si>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</si>
  <si>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</si>
  <si>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</si>
  <si>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</si>
  <si>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09.910</t>
  </si>
  <si>
    <t>Projekts Karjeras atbalsts visp. un profes. izglīt. iestādēs</t>
  </si>
  <si>
    <t xml:space="preserve">Izglītības, kultūras un sporta pārvalde 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</si>
  <si>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</si>
  <si>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</si>
  <si>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</si>
  <si>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</si>
  <si>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</si>
  <si>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</si>
  <si>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</si>
  <si>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 xml:space="preserve">Sociālās aprūpes centrs </t>
  </si>
  <si>
    <t>10.400</t>
  </si>
  <si>
    <t>Ķekavas novada bāriņtiesa</t>
  </si>
  <si>
    <t>Pirmsskolas vecuma bērnu nodrošināšana ar vietām PII</t>
  </si>
  <si>
    <t>Projekts - Deinstitucionalizācija</t>
  </si>
  <si>
    <t>10.000</t>
  </si>
  <si>
    <t>SOCIĀLĀ AIZSARDZĪBA</t>
  </si>
  <si>
    <t>Kredīta pamatsummas atmaksa(pamatbudžets)</t>
  </si>
  <si>
    <t>Kredīta pamatsummas atmaksa no dotācijas autoceļiem</t>
  </si>
  <si>
    <t>Līdzekļu atlikums gada beigās</t>
  </si>
  <si>
    <t>FINANSĒŠANA</t>
  </si>
  <si>
    <t>PAVISAM IZDEVUMI</t>
  </si>
  <si>
    <t>IZDEVUMI KOPĀ</t>
  </si>
  <si>
    <t>1.pielikums</t>
  </si>
  <si>
    <t>Ķekavas novada domes</t>
  </si>
  <si>
    <t>2.pielikums</t>
  </si>
  <si>
    <t>Izglītība</t>
  </si>
  <si>
    <t>Sociālā aizsardzība</t>
  </si>
  <si>
    <t>2025.plāns</t>
  </si>
  <si>
    <t>Pamatbudžeta ieņēmumi (PVN maksājumi)</t>
  </si>
  <si>
    <t xml:space="preserve">Attīstības un būvniecības pārvalde 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</si>
  <si>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</si>
  <si>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</si>
  <si>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</si>
  <si>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</si>
  <si>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Projekts RE-ACT</t>
  </si>
  <si>
    <t>Projekts LEARN+</t>
  </si>
  <si>
    <t>Projekts Pumpurs konkursi</t>
  </si>
  <si>
    <t>Projekts Pumpurs algas</t>
  </si>
  <si>
    <t>Asistenti IZM finansējums</t>
  </si>
  <si>
    <t>Izdevumi ukraiņu bēgļu atbalstam</t>
  </si>
  <si>
    <t>Izdevumi ukraiņu bēgļu atbalstam nometņu dotācija</t>
  </si>
  <si>
    <t xml:space="preserve">Ķekavas novada sporta skola </t>
  </si>
  <si>
    <t>Valsts dotācija Baldones pārvaldes ēkas  energoefektivitātes paaugstināšanai</t>
  </si>
  <si>
    <t>ERAF finans. Baldones pārvaldes ēkas  energoefektivitātes paaugstināšanai</t>
  </si>
  <si>
    <t>ERAF finans.Skolas ielā 2 ēkas  energoefektivitātes paaugstināšanai</t>
  </si>
  <si>
    <t>Valsts dotācija PII Ieviņa energoefektivitātes paaugstināšanai</t>
  </si>
  <si>
    <t>ERAF finansējums PII Ieviņa energoefektivitātes paaugstināšanai</t>
  </si>
  <si>
    <t>Ķekavas novada centrālā bibliotēka</t>
  </si>
  <si>
    <t>Aizņēmums jauna  PII Titurgā projektēšanai</t>
  </si>
  <si>
    <t>Valsts dotācija ēkas energoefektivitātes paaugstināšanai Ķekavas Kultūras namam</t>
  </si>
  <si>
    <t>ERAF finans. ēkas energoefektiv. paaugstināš. Ķekavas Kult.namam</t>
  </si>
  <si>
    <t>Aizņēmums apvienotā gājēju ceļa un veloceļa izbūvei gar autoceļu V2 no Egļu ielas līdz Pļavniekkalna ielai (a/c V1)</t>
  </si>
  <si>
    <t>Aizņēmums gājēju ceļa V6- Ziemeļu iela ( posmā no sporta nama līdz Ziemeļu ielai) būvniecībai</t>
  </si>
  <si>
    <t>Aizņēmums Stāvvietas un piebraucamo ceļu pārbūvei Zaļajā ielā 5 Baložos būvniecībai</t>
  </si>
  <si>
    <t>Pārējās valsts dotācijas Sociālajam dienestam</t>
  </si>
  <si>
    <t>EKII proj. "Siltumnīcefekta gāzu emisiju samazināš.Ķekavas pašv. Apgaism.infrastruktūrā"</t>
  </si>
  <si>
    <t>Vides pieejamības nodrošināšanas pasākumu īstenošana DC "Adatiņas"</t>
  </si>
  <si>
    <t>Projekts - Sabiedrībā balstītu pakalpojumu infrastruktūras izveide un attīstība Ķekavas novadā (Deinstitucionalizācija)</t>
  </si>
  <si>
    <t>valsts finansējums Ukrainas bēgļu atbalstam nometņu dotācija</t>
  </si>
  <si>
    <t>VARAM finansējums  Ukrainas bēgļu atbalstam</t>
  </si>
  <si>
    <t>Mērķdotācijas pedagogu atalgojumam, māc.grām, interešu izgl., tautas kolekt.</t>
  </si>
  <si>
    <t>Valsts dotācija .Skolas ielā 2 ēkas  energoefektivitātes paaugstināšanai</t>
  </si>
  <si>
    <t>Aizņēmums Ķekavas kultūras nama energoefektivitātes paaugstināšanai</t>
  </si>
  <si>
    <t>Aizņēmums Baldones pārvaldes ēkas energoefektivitātes paaugstināšanai</t>
  </si>
  <si>
    <t>Aizņēmums PII Ieviņa  energoefektivitātes paaugstināšanai</t>
  </si>
  <si>
    <t>VARAM finansējums atbalsts mājsaimniecībām apkures izdevumu kompensēšanai</t>
  </si>
  <si>
    <t>Izdevumi energoresursu cenu ārkārtēja pieaguma samazinājuma pasākuma likuma ietvaros</t>
  </si>
  <si>
    <t>Aizņēmums sabiedrībā balstītu pakalpojumu infrastr. Izveidei (DI būvniecība)</t>
  </si>
  <si>
    <t>Projekts Kontakts Baldone</t>
  </si>
  <si>
    <t>Izglītības iestāžu ēku uzturēšana un attīstība</t>
  </si>
  <si>
    <t>ES projekts PII Ieviņa</t>
  </si>
  <si>
    <t>Projekts weUEsoUD</t>
  </si>
  <si>
    <t xml:space="preserve">Sociālā dienesta projekts </t>
  </si>
  <si>
    <t>Izmaiņas</t>
  </si>
  <si>
    <t>2023.apstiprināts</t>
  </si>
  <si>
    <t>Naudas līdzekļu atlikums gada sākumā (t.sk. projektiem, dotācijām)</t>
  </si>
  <si>
    <t>2024.apstiprināts</t>
  </si>
  <si>
    <t>2025.apstiprināts</t>
  </si>
  <si>
    <t>EKKI projekts Siltumnīcefekta gāzu emisiju samazināšana Ķekavas pašv.apgaismojuma infrastruktūrā</t>
  </si>
  <si>
    <t>Projekts Nacionālie koordinatori Eiropas programmas ieviešanai Latvijas pieaugušo izglītībā</t>
  </si>
  <si>
    <t>ERAF finansējums projektam "Publiskās ārtelpas attīstība"</t>
  </si>
  <si>
    <t>ERAF finansējums Sporta kluba siltināšanas projektam</t>
  </si>
  <si>
    <t>Aizņēmums Titurgas PII apkārtējo ceļu infrastruktūraas būvniecībai</t>
  </si>
  <si>
    <t>Aizņēmums Tāmurgas upe (prioritārais kredīts) meliorāc.sistēmai</t>
  </si>
  <si>
    <t>Aizņēmums Ķeguma prospekta pārbūvei</t>
  </si>
  <si>
    <t>3.pielikums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</si>
  <si>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</si>
  <si>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</si>
  <si>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</si>
  <si>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</si>
  <si>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</si>
  <si>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</si>
  <si>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</si>
  <si>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</si>
  <si>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</si>
  <si>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</si>
  <si>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</si>
  <si>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KOPĀ  IZDEVUMI</t>
  </si>
  <si>
    <t>Baldones kultūras centrs</t>
  </si>
  <si>
    <t>Aizņēmums Pļavniekkalna sākumskolas moduļtipa piebūvei</t>
  </si>
  <si>
    <t>Projekta finansējums Ķekavas mūzikas skolai</t>
  </si>
  <si>
    <t>Pamatkapitāla palielināšana SIA "Baložu komunālā saimniecība"</t>
  </si>
  <si>
    <t>Pamatkapitāla palielināšana SIA "Ķekavas nami"</t>
  </si>
  <si>
    <t>Valsts finansējums neformālās izglītības pasākumiem  UA bērniem un jauniešiem</t>
  </si>
  <si>
    <t>Neformālās izglītības pasākumi  UA bērniem un jauniešiem</t>
  </si>
  <si>
    <t>Reģionālās policijas projekta ieņēmumi</t>
  </si>
  <si>
    <t>Ķekavas mūzikas skolas projekts (pūšaminstrumenti skolas audzēkņiem)</t>
  </si>
  <si>
    <t>13.4.0.0.</t>
  </si>
  <si>
    <t>Ieņēmumi no pašvaldības kustāmā īpašuma/mantas realizācijas</t>
  </si>
  <si>
    <t>Projekts Zaļā pārkārtošanās mazpilsētās pie transporta koridoriem (EcoCare)</t>
  </si>
  <si>
    <t>Projekts Līdzpastāvēšanas un atvērtas pārvaldības aģenti (Agents of Co-existence)</t>
  </si>
  <si>
    <t>2023.plāns</t>
  </si>
  <si>
    <t>Projekts Zaļā pārkārtošanās mazpilsētās pie transporta koridoriem(EcoCore)</t>
  </si>
  <si>
    <t xml:space="preserve">Proj. Līdzāspastāv. un atvērtas pārvaldības aģenti (Agents of Co-existence) </t>
  </si>
  <si>
    <t>Vispārējie Latviešu dziesmu un deju svētki</t>
  </si>
  <si>
    <t>Aizņēmums Odukalna ielas pārbūvei</t>
  </si>
  <si>
    <t>Aizņēmums sporta infrastruktūras attīstībai pie Ķekavas vidusskolas (sporta halles būvniecība)</t>
  </si>
  <si>
    <t xml:space="preserve">Aizņēmums Naudītes ielas pārbūve no apvedceļa līdz Asteru ielai  </t>
  </si>
  <si>
    <t>Apvienotā gājēju ceļa un veloceļa izbūve gar autoceļu V2 Ķekavas pagastā, Ķekavas novadā, no Katlakalna ielas (a/c V1) līdz Kāpu ielai</t>
  </si>
  <si>
    <t>Dotācijas Vispārējiem latviešu Dziesmu un Deju svētkiem</t>
  </si>
  <si>
    <t>Projekts Ķekavas jaunietis 28</t>
  </si>
  <si>
    <t>Daugmales pamatskolas projekti</t>
  </si>
  <si>
    <t/>
  </si>
  <si>
    <t xml:space="preserve">    F22010000 AS</t>
  </si>
  <si>
    <t xml:space="preserve">    Pieprasījuma noguldījumu atlikums gada sākumā</t>
  </si>
  <si>
    <t xml:space="preserve">  F22010000</t>
  </si>
  <si>
    <t xml:space="preserve">  Pieprasījuma noguldījumi (bilances aktīvā)</t>
  </si>
  <si>
    <t>F20010000</t>
  </si>
  <si>
    <t>Naudas līdzekļi un noguldījumi (bilances aktīvā)</t>
  </si>
  <si>
    <t>5</t>
  </si>
  <si>
    <t>4</t>
  </si>
  <si>
    <t>3</t>
  </si>
  <si>
    <t>2</t>
  </si>
  <si>
    <t>1</t>
  </si>
  <si>
    <t>IV FINANSĒŠANA - kopā</t>
  </si>
  <si>
    <t>III Ieņēmumu pārsniegums (+) deficīts (-) (I-II)</t>
  </si>
  <si>
    <t xml:space="preserve">  5200</t>
  </si>
  <si>
    <t xml:space="preserve">  Pamatlīdzekļi, ieguldījuma īpašumi un bioloģiskie aktīvi</t>
  </si>
  <si>
    <t>5000</t>
  </si>
  <si>
    <t>Pamatkapitāla veidošana</t>
  </si>
  <si>
    <t xml:space="preserve">  2300</t>
  </si>
  <si>
    <t xml:space="preserve">  Krājumi, materiāli, energoresursi, preces, biroja preces un inventārs, kurus neuzskaita kodā 5000</t>
  </si>
  <si>
    <t xml:space="preserve">  2200</t>
  </si>
  <si>
    <t xml:space="preserve">  Pakalpojumi</t>
  </si>
  <si>
    <t>2000</t>
  </si>
  <si>
    <t>Preces un pakalpojumi</t>
  </si>
  <si>
    <t>II IZDEVUMI - kopā</t>
  </si>
  <si>
    <t>EUR</t>
  </si>
  <si>
    <t>Precizētais 2023. gada budžets</t>
  </si>
  <si>
    <t>Grozījumi (+/-)</t>
  </si>
  <si>
    <t>Apstiprināts 2023. gadam</t>
  </si>
  <si>
    <t>Budžeta kategoriju kodi</t>
  </si>
  <si>
    <t>Rādītāju nosaukumi</t>
  </si>
  <si>
    <t>\\ KOPSAVILKUMS</t>
  </si>
  <si>
    <t>\Finansējuma avots\ Ziedojumi un dāvinājumi (06)</t>
  </si>
  <si>
    <t>\Programmas nosaukums\ Iestādes darbības nodrošināšana (01)</t>
  </si>
  <si>
    <t>\Budžeta veids\ Ziedojumi</t>
  </si>
  <si>
    <t>\Reģ.nr.\ 90000048491</t>
  </si>
  <si>
    <t>\Administratīvā struktūrvienība\ Ķekavas novada pašvaldība</t>
  </si>
  <si>
    <t>ZIEDOJUMI_x000D_
PROGRAMMAS (iestādes/pasākuma)_x000D_
IEŅĒMUMU UN IZDEVUMU TĀMES GROZĪJUMI 2023. gadam</t>
  </si>
  <si>
    <t>z.v. 2023.g. "____________________"</t>
  </si>
  <si>
    <t>/ paraksts /</t>
  </si>
  <si>
    <t>______________________________</t>
  </si>
  <si>
    <t>APSTIPRINU</t>
  </si>
  <si>
    <t>Akcijas un cita līdzdalība pašu kapitālā</t>
  </si>
  <si>
    <t xml:space="preserve">  7200</t>
  </si>
  <si>
    <t xml:space="preserve">  Pašvaldību transferti un uzturēšanas izdevumu transferti</t>
  </si>
  <si>
    <t>7000</t>
  </si>
  <si>
    <t>Transferti, uzturēšanas izdevumu transferti, pašu resursu maksājumi, starptautiskā sadarbība</t>
  </si>
  <si>
    <t xml:space="preserve">  6500</t>
  </si>
  <si>
    <t xml:space="preserve">  Kompensācijas, kuras izmaksā personām, pamatojoties uz Latvijas tiesu, Eiropas Savienības Tiesas, Eiropas Cilvēktiesību tiesas nolēmumiem</t>
  </si>
  <si>
    <t xml:space="preserve">  6400</t>
  </si>
  <si>
    <t xml:space="preserve">  Pārējie klasifikācijā neminētie maksājumi iedzīvotājiem natūrā un kompensācijas</t>
  </si>
  <si>
    <t xml:space="preserve">  6300</t>
  </si>
  <si>
    <t xml:space="preserve">  Sociālie pabalsti natūrā</t>
  </si>
  <si>
    <t xml:space="preserve">  6200</t>
  </si>
  <si>
    <t xml:space="preserve">  Pensijas un sociālie pabalsti naudā</t>
  </si>
  <si>
    <t>6000</t>
  </si>
  <si>
    <t>Sociāla rakstura maksājumi un kompensācijas</t>
  </si>
  <si>
    <t xml:space="preserve">  5100</t>
  </si>
  <si>
    <t xml:space="preserve">  Nemateriālie ieguldījumi</t>
  </si>
  <si>
    <t xml:space="preserve">  4300</t>
  </si>
  <si>
    <t xml:space="preserve">  Pārējie procentu maksājumi</t>
  </si>
  <si>
    <t xml:space="preserve">  4200</t>
  </si>
  <si>
    <t xml:space="preserve">  Procentu maksājumi iekšzemes kredītiestādēm</t>
  </si>
  <si>
    <t>4000</t>
  </si>
  <si>
    <t>Procentu izdevumi</t>
  </si>
  <si>
    <t xml:space="preserve">  3200</t>
  </si>
  <si>
    <t xml:space="preserve">  Subsīdijas un dotācijas komersantiem, biedrībām, nodibinājumiem un fiziskām personām</t>
  </si>
  <si>
    <t>3000</t>
  </si>
  <si>
    <t>Subsīdijas un dotācijas</t>
  </si>
  <si>
    <t xml:space="preserve">  2500</t>
  </si>
  <si>
    <t xml:space="preserve">  Budžeta iestāžu nodokļu, nodevu un sankciju maksājumi</t>
  </si>
  <si>
    <t xml:space="preserve">  2400</t>
  </si>
  <si>
    <t xml:space="preserve">  Izdevumi periodikas iegādei bibliotēku krājumiem</t>
  </si>
  <si>
    <t xml:space="preserve">  2100</t>
  </si>
  <si>
    <t xml:space="preserve">  Mācību, darba un dienesta komandējumi, darba braucieni</t>
  </si>
  <si>
    <t xml:space="preserve">  1200</t>
  </si>
  <si>
    <t xml:space="preserve">  Darba devēja valsts sociālās apdrošināšanas obligātās iemaksas, pabalsti un kompensācijas</t>
  </si>
  <si>
    <t xml:space="preserve">  1100</t>
  </si>
  <si>
    <t xml:space="preserve">  Atalgojums</t>
  </si>
  <si>
    <t>1000</t>
  </si>
  <si>
    <t>Atlīdzība</t>
  </si>
  <si>
    <t>Izdevumi atbilstoši ekonomiskajām kategorijām</t>
  </si>
  <si>
    <t>Atpūta, kultūra un reliģija</t>
  </si>
  <si>
    <t>Veselība</t>
  </si>
  <si>
    <t>Teritoriju un mājokļu apsaimniekošana</t>
  </si>
  <si>
    <t>Vides aizsardzība</t>
  </si>
  <si>
    <t>Ekonomiskā darbība</t>
  </si>
  <si>
    <t>Sabiedriskā kārtība un drošība</t>
  </si>
  <si>
    <t>Vispārējie valdības dienesti</t>
  </si>
  <si>
    <t>Izdevumi atbilstoši funkcionālajām kategorijām</t>
  </si>
  <si>
    <t>4.pielikums</t>
  </si>
  <si>
    <t>Izdevumu kopsavilkums atbilstoši funkcionālajām un ekonomiskajām kategorijām</t>
  </si>
  <si>
    <t>KOPĀ IZDEVUMI</t>
  </si>
  <si>
    <t>Fiansēšana</t>
  </si>
  <si>
    <t>Saņemto aizņēmumu atmaksa</t>
  </si>
  <si>
    <t>2023.gada 8.februāra saistošajiem noteikumiem Nr. 1/2023</t>
  </si>
  <si>
    <t xml:space="preserve">2023.gada 25.oktobra saistošajiem noteikumiem Nr. 21/2023 </t>
  </si>
  <si>
    <t>Domes priekšsēdētājs       (PARAKSTS*)          J.Žilko</t>
  </si>
  <si>
    <t>*ŠIS  DOKUMENTS  IR  ELEKTRONISKI  PARAKSTĪTS  AR  DROŠU 
ELEKTRONISKO  PARAKSTU  UN  SATUR  LAIKA  ZĪMOGU.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</si>
</sst>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4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6"/>
      <color indexed="8"/>
      <name val="f6"/>
    </font>
    <font>
      <b/>
      <sz val="10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0" applyNumberFormat="0" applyAlignment="0" applyProtection="0"/>
    <xf numFmtId="0" fontId="20" fillId="9" borderId="11" applyNumberFormat="0" applyAlignment="0" applyProtection="0"/>
    <xf numFmtId="0" fontId="21" fillId="9" borderId="10" applyNumberFormat="0" applyAlignment="0" applyProtection="0"/>
    <xf numFmtId="0" fontId="22" fillId="0" borderId="12" applyNumberFormat="0" applyFill="0" applyAlignment="0" applyProtection="0"/>
    <xf numFmtId="0" fontId="23" fillId="10" borderId="13" applyNumberFormat="0" applyAlignment="0" applyProtection="0"/>
    <xf numFmtId="0" fontId="24" fillId="0" borderId="0" applyNumberFormat="0" applyFill="0" applyBorder="0" applyAlignment="0" applyProtection="0"/>
    <xf numFmtId="0" fontId="11" fillId="11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  <xf numFmtId="0" fontId="28" fillId="0" borderId="0"/>
  </cellStyleXfs>
  <cellXfs count="2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5" xfId="0" applyFont="1" applyBorder="1"/>
    <xf numFmtId="0" fontId="1" fillId="0" borderId="2" xfId="0" applyFont="1" applyBorder="1"/>
    <xf numFmtId="3" fontId="1" fillId="0" borderId="1" xfId="0" applyNumberFormat="1" applyFont="1" applyBorder="1"/>
    <xf numFmtId="0" fontId="2" fillId="2" borderId="2" xfId="0" applyFont="1" applyFill="1" applyBorder="1"/>
    <xf numFmtId="3" fontId="8" fillId="2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6" xfId="0" applyFont="1" applyBorder="1"/>
    <xf numFmtId="164" fontId="3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9" fillId="0" borderId="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3" fillId="0" borderId="2" xfId="0" applyNumberFormat="1" applyFont="1" applyBorder="1"/>
    <xf numFmtId="0" fontId="29" fillId="0" borderId="0" xfId="0" applyFont="1"/>
    <xf numFmtId="49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3" fillId="0" borderId="16" xfId="0" applyFont="1" applyBorder="1"/>
    <xf numFmtId="0" fontId="6" fillId="0" borderId="16" xfId="0" applyFont="1" applyBorder="1"/>
    <xf numFmtId="49" fontId="6" fillId="0" borderId="16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/>
    <xf numFmtId="0" fontId="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9" xfId="0" applyFont="1" applyBorder="1"/>
    <xf numFmtId="3" fontId="3" fillId="0" borderId="20" xfId="0" applyNumberFormat="1" applyFont="1" applyBorder="1"/>
    <xf numFmtId="0" fontId="1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164" fontId="3" fillId="0" borderId="20" xfId="0" applyNumberFormat="1" applyFont="1" applyBorder="1" applyAlignment="1">
      <alignment horizontal="left"/>
    </xf>
    <xf numFmtId="3" fontId="9" fillId="0" borderId="21" xfId="0" applyNumberFormat="1" applyFont="1" applyBorder="1"/>
    <xf numFmtId="3" fontId="3" fillId="0" borderId="20" xfId="0" applyNumberFormat="1" applyFont="1" applyBorder="1" applyAlignment="1">
      <alignment horizontal="right" wrapText="1"/>
    </xf>
    <xf numFmtId="3" fontId="3" fillId="0" borderId="21" xfId="0" applyNumberFormat="1" applyFont="1" applyBorder="1"/>
    <xf numFmtId="3" fontId="6" fillId="0" borderId="2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49" fontId="6" fillId="0" borderId="20" xfId="0" applyNumberFormat="1" applyFont="1" applyBorder="1" applyAlignment="1">
      <alignment horizontal="left"/>
    </xf>
    <xf numFmtId="0" fontId="6" fillId="0" borderId="21" xfId="0" applyFont="1" applyBorder="1"/>
    <xf numFmtId="3" fontId="4" fillId="0" borderId="0" xfId="0" applyNumberFormat="1" applyFont="1" applyAlignment="1">
      <alignment horizontal="right" vertical="center"/>
    </xf>
    <xf numFmtId="3" fontId="3" fillId="4" borderId="0" xfId="0" applyNumberFormat="1" applyFont="1" applyFill="1" applyAlignment="1">
      <alignment horizontal="right"/>
    </xf>
    <xf numFmtId="0" fontId="1" fillId="0" borderId="24" xfId="0" applyFont="1" applyBorder="1" applyAlignment="1">
      <alignment horizontal="center" wrapText="1"/>
    </xf>
    <xf numFmtId="3" fontId="3" fillId="0" borderId="24" xfId="0" applyNumberFormat="1" applyFont="1" applyBorder="1"/>
    <xf numFmtId="3" fontId="1" fillId="2" borderId="24" xfId="0" applyNumberFormat="1" applyFont="1" applyFill="1" applyBorder="1"/>
    <xf numFmtId="3" fontId="1" fillId="2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/>
    <xf numFmtId="3" fontId="7" fillId="2" borderId="24" xfId="0" applyNumberFormat="1" applyFont="1" applyFill="1" applyBorder="1" applyAlignment="1">
      <alignment horizontal="right" vertical="center"/>
    </xf>
    <xf numFmtId="3" fontId="1" fillId="0" borderId="24" xfId="0" applyNumberFormat="1" applyFont="1" applyBorder="1"/>
    <xf numFmtId="3" fontId="8" fillId="2" borderId="24" xfId="0" applyNumberFormat="1" applyFont="1" applyFill="1" applyBorder="1"/>
    <xf numFmtId="3" fontId="3" fillId="0" borderId="24" xfId="0" applyNumberFormat="1" applyFont="1" applyBorder="1" applyAlignment="1">
      <alignment horizontal="right"/>
    </xf>
    <xf numFmtId="3" fontId="3" fillId="0" borderId="23" xfId="0" applyNumberFormat="1" applyFont="1" applyBorder="1"/>
    <xf numFmtId="3" fontId="1" fillId="2" borderId="24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9" fillId="0" borderId="23" xfId="0" applyNumberFormat="1" applyFont="1" applyBorder="1"/>
    <xf numFmtId="0" fontId="3" fillId="0" borderId="24" xfId="0" applyFont="1" applyBorder="1"/>
    <xf numFmtId="0" fontId="6" fillId="0" borderId="23" xfId="0" applyFont="1" applyBorder="1" applyAlignment="1">
      <alignment wrapText="1"/>
    </xf>
    <xf numFmtId="0" fontId="3" fillId="0" borderId="23" xfId="0" applyFont="1" applyBorder="1"/>
    <xf numFmtId="0" fontId="30" fillId="0" borderId="0" xfId="0" applyFont="1"/>
    <xf numFmtId="0" fontId="3" fillId="0" borderId="20" xfId="0" applyFont="1" applyBorder="1"/>
    <xf numFmtId="0" fontId="1" fillId="0" borderId="23" xfId="0" applyFont="1" applyBorder="1" applyAlignment="1">
      <alignment horizontal="left"/>
    </xf>
    <xf numFmtId="0" fontId="3" fillId="0" borderId="24" xfId="0" applyFont="1" applyBorder="1" applyAlignment="1">
      <alignment wrapText="1"/>
    </xf>
    <xf numFmtId="0" fontId="5" fillId="0" borderId="0" xfId="0" applyFont="1"/>
    <xf numFmtId="0" fontId="1" fillId="0" borderId="22" xfId="0" applyFont="1" applyBorder="1" applyAlignment="1">
      <alignment horizontal="left"/>
    </xf>
    <xf numFmtId="0" fontId="1" fillId="0" borderId="22" xfId="0" applyFont="1" applyBorder="1"/>
    <xf numFmtId="49" fontId="3" fillId="0" borderId="24" xfId="0" applyNumberFormat="1" applyFont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4" xfId="0" applyFont="1" applyFill="1" applyBorder="1"/>
    <xf numFmtId="0" fontId="1" fillId="0" borderId="24" xfId="0" applyFont="1" applyBorder="1" applyAlignment="1">
      <alignment horizontal="left"/>
    </xf>
    <xf numFmtId="0" fontId="1" fillId="0" borderId="24" xfId="0" applyFont="1" applyBorder="1"/>
    <xf numFmtId="0" fontId="3" fillId="0" borderId="24" xfId="0" applyFont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4" xfId="0" applyFont="1" applyFill="1" applyBorder="1"/>
    <xf numFmtId="0" fontId="1" fillId="2" borderId="24" xfId="0" applyFont="1" applyFill="1" applyBorder="1"/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4" xfId="0" applyFont="1" applyBorder="1"/>
    <xf numFmtId="0" fontId="10" fillId="2" borderId="24" xfId="0" applyFont="1" applyFill="1" applyBorder="1"/>
    <xf numFmtId="0" fontId="10" fillId="2" borderId="26" xfId="0" applyFont="1" applyFill="1" applyBorder="1"/>
    <xf numFmtId="0" fontId="3" fillId="0" borderId="27" xfId="0" applyFont="1" applyBorder="1"/>
    <xf numFmtId="3" fontId="3" fillId="0" borderId="26" xfId="0" applyNumberFormat="1" applyFont="1" applyBorder="1"/>
    <xf numFmtId="49" fontId="1" fillId="0" borderId="26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3" fontId="3" fillId="0" borderId="27" xfId="0" applyNumberFormat="1" applyFont="1" applyBorder="1"/>
    <xf numFmtId="49" fontId="3" fillId="0" borderId="26" xfId="0" applyNumberFormat="1" applyFont="1" applyBorder="1" applyAlignment="1">
      <alignment horizontal="left"/>
    </xf>
    <xf numFmtId="3" fontId="3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1" fillId="2" borderId="23" xfId="0" applyNumberFormat="1" applyFont="1" applyFill="1" applyBorder="1"/>
    <xf numFmtId="3" fontId="1" fillId="2" borderId="23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/>
    <xf numFmtId="3" fontId="7" fillId="2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/>
    <xf numFmtId="3" fontId="29" fillId="0" borderId="0" xfId="0" applyNumberFormat="1" applyFont="1"/>
    <xf numFmtId="3" fontId="1" fillId="2" borderId="23" xfId="0" applyNumberFormat="1" applyFont="1" applyFill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6" fillId="0" borderId="27" xfId="0" applyFont="1" applyBorder="1"/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3" fillId="0" borderId="29" xfId="0" applyNumberFormat="1" applyFont="1" applyBorder="1"/>
    <xf numFmtId="3" fontId="3" fillId="0" borderId="28" xfId="0" applyNumberFormat="1" applyFont="1" applyBorder="1"/>
    <xf numFmtId="0" fontId="6" fillId="0" borderId="28" xfId="0" applyFont="1" applyBorder="1"/>
    <xf numFmtId="0" fontId="3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3" fillId="0" borderId="29" xfId="0" applyFont="1" applyBorder="1"/>
    <xf numFmtId="43" fontId="0" fillId="0" borderId="0" xfId="44" applyFont="1"/>
    <xf numFmtId="3" fontId="3" fillId="0" borderId="3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2" fillId="0" borderId="30" xfId="0" applyFont="1" applyBorder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34" fillId="0" borderId="30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165" fontId="35" fillId="0" borderId="30" xfId="44" applyNumberFormat="1" applyFont="1" applyBorder="1" applyAlignment="1">
      <alignment horizontal="right" wrapText="1"/>
    </xf>
    <xf numFmtId="165" fontId="34" fillId="0" borderId="30" xfId="44" applyNumberFormat="1" applyFont="1" applyBorder="1" applyAlignment="1">
      <alignment horizontal="center" wrapText="1"/>
    </xf>
    <xf numFmtId="165" fontId="8" fillId="0" borderId="30" xfId="44" applyNumberFormat="1" applyFont="1" applyBorder="1" applyAlignment="1">
      <alignment horizontal="right" wrapText="1"/>
    </xf>
    <xf numFmtId="165" fontId="33" fillId="0" borderId="30" xfId="44" applyNumberFormat="1" applyFont="1" applyBorder="1" applyAlignment="1">
      <alignment horizontal="right" wrapText="1"/>
    </xf>
    <xf numFmtId="165" fontId="32" fillId="0" borderId="30" xfId="44" applyNumberFormat="1" applyFont="1" applyBorder="1" applyAlignment="1">
      <alignment horizontal="right" wrapText="1"/>
    </xf>
    <xf numFmtId="165" fontId="0" fillId="0" borderId="0" xfId="44" applyNumberFormat="1" applyFont="1"/>
    <xf numFmtId="165" fontId="33" fillId="0" borderId="30" xfId="44" applyNumberFormat="1" applyFont="1" applyBorder="1" applyAlignment="1">
      <alignment horizontal="center" vertical="center" wrapText="1"/>
    </xf>
    <xf numFmtId="165" fontId="33" fillId="0" borderId="30" xfId="44" applyNumberFormat="1" applyFont="1" applyBorder="1" applyAlignment="1">
      <alignment horizontal="center" wrapText="1"/>
    </xf>
    <xf numFmtId="0" fontId="38" fillId="0" borderId="34" xfId="0" applyFont="1" applyBorder="1" applyAlignment="1">
      <alignment horizontal="left" wrapText="1"/>
    </xf>
    <xf numFmtId="0" fontId="34" fillId="0" borderId="34" xfId="0" applyFont="1" applyBorder="1" applyAlignment="1">
      <alignment horizontal="center" wrapText="1"/>
    </xf>
    <xf numFmtId="0" fontId="40" fillId="0" borderId="39" xfId="0" applyFont="1" applyBorder="1" applyAlignment="1">
      <alignment horizontal="center"/>
    </xf>
    <xf numFmtId="0" fontId="43" fillId="0" borderId="33" xfId="0" applyFont="1" applyBorder="1" applyAlignment="1">
      <alignment vertical="center" wrapText="1"/>
    </xf>
    <xf numFmtId="0" fontId="38" fillId="0" borderId="38" xfId="0" applyFont="1" applyBorder="1" applyAlignment="1">
      <alignment horizontal="left" wrapText="1"/>
    </xf>
    <xf numFmtId="0" fontId="33" fillId="0" borderId="30" xfId="0" applyFont="1" applyBorder="1" applyAlignment="1">
      <alignment horizontal="center" vertical="center" wrapText="1"/>
    </xf>
    <xf numFmtId="0" fontId="0" fillId="0" borderId="30" xfId="0" applyBorder="1"/>
    <xf numFmtId="49" fontId="44" fillId="0" borderId="30" xfId="0" applyNumberFormat="1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8" fillId="0" borderId="30" xfId="0" applyFont="1" applyBorder="1" applyAlignment="1">
      <alignment horizontal="left"/>
    </xf>
    <xf numFmtId="0" fontId="38" fillId="0" borderId="30" xfId="0" applyFont="1" applyBorder="1" applyAlignment="1">
      <alignment horizontal="center"/>
    </xf>
    <xf numFmtId="0" fontId="32" fillId="0" borderId="38" xfId="0" applyFont="1" applyBorder="1" applyAlignment="1">
      <alignment horizontal="left" wrapText="1"/>
    </xf>
    <xf numFmtId="0" fontId="32" fillId="0" borderId="34" xfId="0" applyFont="1" applyBorder="1" applyAlignment="1">
      <alignment horizontal="left" wrapText="1"/>
    </xf>
    <xf numFmtId="165" fontId="41" fillId="0" borderId="0" xfId="44" applyNumberFormat="1" applyFont="1"/>
    <xf numFmtId="165" fontId="4" fillId="0" borderId="0" xfId="44" applyNumberFormat="1" applyFont="1"/>
    <xf numFmtId="165" fontId="42" fillId="0" borderId="0" xfId="44" applyNumberFormat="1" applyFont="1" applyAlignment="1">
      <alignment horizontal="right"/>
    </xf>
    <xf numFmtId="165" fontId="30" fillId="0" borderId="0" xfId="44" applyNumberFormat="1" applyFont="1" applyAlignment="1">
      <alignment horizontal="right"/>
    </xf>
    <xf numFmtId="165" fontId="4" fillId="0" borderId="0" xfId="44" applyNumberFormat="1" applyFont="1" applyAlignment="1">
      <alignment horizontal="right"/>
    </xf>
    <xf numFmtId="165" fontId="40" fillId="0" borderId="39" xfId="44" applyNumberFormat="1" applyFont="1" applyBorder="1" applyAlignment="1">
      <alignment horizontal="center"/>
    </xf>
    <xf numFmtId="165" fontId="31" fillId="0" borderId="40" xfId="44" applyNumberFormat="1" applyFont="1" applyBorder="1" applyAlignment="1">
      <alignment horizontal="right" wrapText="1"/>
    </xf>
    <xf numFmtId="165" fontId="34" fillId="0" borderId="40" xfId="44" applyNumberFormat="1" applyFont="1" applyBorder="1" applyAlignment="1">
      <alignment horizontal="center" wrapText="1"/>
    </xf>
    <xf numFmtId="165" fontId="34" fillId="0" borderId="41" xfId="44" applyNumberFormat="1" applyFont="1" applyBorder="1" applyAlignment="1">
      <alignment horizontal="center" wrapText="1"/>
    </xf>
    <xf numFmtId="165" fontId="38" fillId="0" borderId="30" xfId="44" applyNumberFormat="1" applyFont="1" applyBorder="1" applyAlignment="1">
      <alignment horizontal="center"/>
    </xf>
    <xf numFmtId="165" fontId="32" fillId="0" borderId="38" xfId="44" applyNumberFormat="1" applyFont="1" applyBorder="1" applyAlignment="1">
      <alignment horizontal="right" wrapText="1"/>
    </xf>
    <xf numFmtId="165" fontId="32" fillId="0" borderId="34" xfId="44" applyNumberFormat="1" applyFont="1" applyBorder="1" applyAlignment="1">
      <alignment horizontal="right" wrapText="1"/>
    </xf>
    <xf numFmtId="165" fontId="5" fillId="0" borderId="34" xfId="44" applyNumberFormat="1" applyFont="1" applyBorder="1" applyAlignment="1">
      <alignment horizontal="right" wrapText="1"/>
    </xf>
    <xf numFmtId="165" fontId="0" fillId="0" borderId="0" xfId="0" applyNumberFormat="1"/>
    <xf numFmtId="165" fontId="5" fillId="0" borderId="38" xfId="44" applyNumberFormat="1" applyFont="1" applyBorder="1" applyAlignment="1">
      <alignment horizontal="right" wrapText="1"/>
    </xf>
    <xf numFmtId="165" fontId="10" fillId="0" borderId="30" xfId="44" applyNumberFormat="1" applyFont="1" applyBorder="1" applyAlignment="1">
      <alignment horizontal="right"/>
    </xf>
    <xf numFmtId="165" fontId="8" fillId="0" borderId="30" xfId="44" applyNumberFormat="1" applyFont="1" applyBorder="1" applyAlignment="1">
      <alignment horizontal="center" wrapText="1"/>
    </xf>
    <xf numFmtId="165" fontId="8" fillId="0" borderId="38" xfId="44" applyNumberFormat="1" applyFont="1" applyBorder="1" applyAlignment="1">
      <alignment horizontal="right" wrapText="1"/>
    </xf>
    <xf numFmtId="165" fontId="5" fillId="0" borderId="34" xfId="44" applyNumberFormat="1" applyFont="1" applyBorder="1" applyAlignment="1">
      <alignment horizontal="center" wrapText="1"/>
    </xf>
    <xf numFmtId="165" fontId="10" fillId="0" borderId="30" xfId="44" applyNumberFormat="1" applyFont="1" applyBorder="1" applyAlignment="1"/>
    <xf numFmtId="165" fontId="5" fillId="0" borderId="30" xfId="44" applyNumberFormat="1" applyFont="1" applyBorder="1" applyAlignment="1">
      <alignment horizontal="center" wrapText="1"/>
    </xf>
    <xf numFmtId="0" fontId="39" fillId="2" borderId="34" xfId="0" applyFont="1" applyFill="1" applyBorder="1" applyAlignment="1">
      <alignment horizontal="left" wrapText="1"/>
    </xf>
    <xf numFmtId="165" fontId="39" fillId="2" borderId="34" xfId="44" applyNumberFormat="1" applyFont="1" applyFill="1" applyBorder="1" applyAlignment="1">
      <alignment horizontal="right" wrapText="1"/>
    </xf>
    <xf numFmtId="0" fontId="33" fillId="0" borderId="3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7" fillId="0" borderId="0" xfId="0" applyFont="1"/>
    <xf numFmtId="49" fontId="47" fillId="0" borderId="0" xfId="45" applyNumberFormat="1" applyFont="1"/>
    <xf numFmtId="0" fontId="47" fillId="0" borderId="0" xfId="45" applyFont="1"/>
    <xf numFmtId="49" fontId="3" fillId="0" borderId="0" xfId="45" applyNumberFormat="1" applyFont="1" applyAlignment="1">
      <alignment horizontal="left" vertical="top" wrapText="1"/>
    </xf>
    <xf numFmtId="49" fontId="3" fillId="0" borderId="0" xfId="45" applyNumberFormat="1" applyFont="1" applyAlignment="1">
      <alignment horizontal="left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306906A-78DA-4C65-95A4-7BF102A5F7CA}"/>
    <cellStyle name="Normal 2 2" xfId="43" xr:uid="{4216A28C-6FA6-4EA9-8445-42E4498F1528}"/>
    <cellStyle name="Normal_Pamatformas" xfId="45" xr:uid="{36BCEF7A-F0DF-4F6C-A1E0-EF2D3A2B40C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05DB-4610-4107-B656-D388BA0D49A1}">
  <sheetPr codeName="Sheet1">
    <pageSetUpPr autoPageBreaks="0"/>
  </sheetPr>
  <dimension ref="A1:O305"/>
  <sheetViews>
    <sheetView topLeftCell="A284" zoomScaleNormal="100" workbookViewId="0">
      <selection activeCell="B303" sqref="B303:D305"/>
    </sheetView>
  </sheetViews>
  <sheetFormatPr defaultRowHeight="15"/>
  <cols>
    <col min="1" max="1" width="8" customWidth="1"/>
    <col min="2" max="2" width="53.5703125" customWidth="1"/>
    <col min="3" max="3" width="14.28515625" customWidth="1"/>
    <col min="4" max="4" width="13.28515625" customWidth="1"/>
    <col min="5" max="5" width="15.140625" customWidth="1"/>
    <col min="6" max="6" width="13.5703125" style="51" customWidth="1"/>
    <col min="7" max="7" width="12" style="51" customWidth="1"/>
    <col min="8" max="8" width="13.42578125" style="51" customWidth="1"/>
    <col min="9" max="10" width="12" style="51" customWidth="1"/>
    <col min="11" max="11" width="13.85546875" style="51" customWidth="1"/>
    <col min="12" max="12" width="12.85546875" bestFit="1" customWidth="1"/>
    <col min="13" max="13" width="11.7109375" customWidth="1"/>
    <col min="14" max="14" width="9.85546875" bestFit="1" customWidth="1"/>
    <col min="257" max="257" width="8" customWidth="1"/>
    <col min="258" max="258" width="53.5703125" customWidth="1"/>
    <col min="259" max="260" width="17.42578125" customWidth="1"/>
    <col min="261" max="261" width="18.85546875" customWidth="1"/>
    <col min="262" max="262" width="16.42578125" customWidth="1"/>
    <col min="263" max="263" width="13.28515625" customWidth="1"/>
    <col min="264" max="264" width="12" customWidth="1"/>
    <col min="265" max="265" width="11.5703125" customWidth="1"/>
    <col min="266" max="266" width="11" customWidth="1"/>
    <col min="513" max="513" width="8" customWidth="1"/>
    <col min="514" max="514" width="53.5703125" customWidth="1"/>
    <col min="515" max="516" width="17.42578125" customWidth="1"/>
    <col min="517" max="517" width="18.85546875" customWidth="1"/>
    <col min="518" max="518" width="16.42578125" customWidth="1"/>
    <col min="519" max="519" width="13.28515625" customWidth="1"/>
    <col min="520" max="520" width="12" customWidth="1"/>
    <col min="521" max="521" width="11.5703125" customWidth="1"/>
    <col min="522" max="522" width="11" customWidth="1"/>
    <col min="769" max="769" width="8" customWidth="1"/>
    <col min="770" max="770" width="53.5703125" customWidth="1"/>
    <col min="771" max="772" width="17.42578125" customWidth="1"/>
    <col min="773" max="773" width="18.85546875" customWidth="1"/>
    <col min="774" max="774" width="16.42578125" customWidth="1"/>
    <col min="775" max="775" width="13.28515625" customWidth="1"/>
    <col min="776" max="776" width="12" customWidth="1"/>
    <col min="777" max="777" width="11.5703125" customWidth="1"/>
    <col min="778" max="778" width="11" customWidth="1"/>
    <col min="1025" max="1025" width="8" customWidth="1"/>
    <col min="1026" max="1026" width="53.5703125" customWidth="1"/>
    <col min="1027" max="1028" width="17.42578125" customWidth="1"/>
    <col min="1029" max="1029" width="18.85546875" customWidth="1"/>
    <col min="1030" max="1030" width="16.42578125" customWidth="1"/>
    <col min="1031" max="1031" width="13.28515625" customWidth="1"/>
    <col min="1032" max="1032" width="12" customWidth="1"/>
    <col min="1033" max="1033" width="11.5703125" customWidth="1"/>
    <col min="1034" max="1034" width="11" customWidth="1"/>
    <col min="1281" max="1281" width="8" customWidth="1"/>
    <col min="1282" max="1282" width="53.5703125" customWidth="1"/>
    <col min="1283" max="1284" width="17.42578125" customWidth="1"/>
    <col min="1285" max="1285" width="18.85546875" customWidth="1"/>
    <col min="1286" max="1286" width="16.42578125" customWidth="1"/>
    <col min="1287" max="1287" width="13.28515625" customWidth="1"/>
    <col min="1288" max="1288" width="12" customWidth="1"/>
    <col min="1289" max="1289" width="11.5703125" customWidth="1"/>
    <col min="1290" max="1290" width="11" customWidth="1"/>
    <col min="1537" max="1537" width="8" customWidth="1"/>
    <col min="1538" max="1538" width="53.5703125" customWidth="1"/>
    <col min="1539" max="1540" width="17.42578125" customWidth="1"/>
    <col min="1541" max="1541" width="18.85546875" customWidth="1"/>
    <col min="1542" max="1542" width="16.42578125" customWidth="1"/>
    <col min="1543" max="1543" width="13.28515625" customWidth="1"/>
    <col min="1544" max="1544" width="12" customWidth="1"/>
    <col min="1545" max="1545" width="11.5703125" customWidth="1"/>
    <col min="1546" max="1546" width="11" customWidth="1"/>
    <col min="1793" max="1793" width="8" customWidth="1"/>
    <col min="1794" max="1794" width="53.5703125" customWidth="1"/>
    <col min="1795" max="1796" width="17.42578125" customWidth="1"/>
    <col min="1797" max="1797" width="18.85546875" customWidth="1"/>
    <col min="1798" max="1798" width="16.42578125" customWidth="1"/>
    <col min="1799" max="1799" width="13.28515625" customWidth="1"/>
    <col min="1800" max="1800" width="12" customWidth="1"/>
    <col min="1801" max="1801" width="11.5703125" customWidth="1"/>
    <col min="1802" max="1802" width="11" customWidth="1"/>
    <col min="2049" max="2049" width="8" customWidth="1"/>
    <col min="2050" max="2050" width="53.5703125" customWidth="1"/>
    <col min="2051" max="2052" width="17.42578125" customWidth="1"/>
    <col min="2053" max="2053" width="18.85546875" customWidth="1"/>
    <col min="2054" max="2054" width="16.42578125" customWidth="1"/>
    <col min="2055" max="2055" width="13.28515625" customWidth="1"/>
    <col min="2056" max="2056" width="12" customWidth="1"/>
    <col min="2057" max="2057" width="11.5703125" customWidth="1"/>
    <col min="2058" max="2058" width="11" customWidth="1"/>
    <col min="2305" max="2305" width="8" customWidth="1"/>
    <col min="2306" max="2306" width="53.5703125" customWidth="1"/>
    <col min="2307" max="2308" width="17.42578125" customWidth="1"/>
    <col min="2309" max="2309" width="18.85546875" customWidth="1"/>
    <col min="2310" max="2310" width="16.42578125" customWidth="1"/>
    <col min="2311" max="2311" width="13.28515625" customWidth="1"/>
    <col min="2312" max="2312" width="12" customWidth="1"/>
    <col min="2313" max="2313" width="11.5703125" customWidth="1"/>
    <col min="2314" max="2314" width="11" customWidth="1"/>
    <col min="2561" max="2561" width="8" customWidth="1"/>
    <col min="2562" max="2562" width="53.5703125" customWidth="1"/>
    <col min="2563" max="2564" width="17.42578125" customWidth="1"/>
    <col min="2565" max="2565" width="18.85546875" customWidth="1"/>
    <col min="2566" max="2566" width="16.42578125" customWidth="1"/>
    <col min="2567" max="2567" width="13.28515625" customWidth="1"/>
    <col min="2568" max="2568" width="12" customWidth="1"/>
    <col min="2569" max="2569" width="11.5703125" customWidth="1"/>
    <col min="2570" max="2570" width="11" customWidth="1"/>
    <col min="2817" max="2817" width="8" customWidth="1"/>
    <col min="2818" max="2818" width="53.5703125" customWidth="1"/>
    <col min="2819" max="2820" width="17.42578125" customWidth="1"/>
    <col min="2821" max="2821" width="18.85546875" customWidth="1"/>
    <col min="2822" max="2822" width="16.42578125" customWidth="1"/>
    <col min="2823" max="2823" width="13.28515625" customWidth="1"/>
    <col min="2824" max="2824" width="12" customWidth="1"/>
    <col min="2825" max="2825" width="11.5703125" customWidth="1"/>
    <col min="2826" max="2826" width="11" customWidth="1"/>
    <col min="3073" max="3073" width="8" customWidth="1"/>
    <col min="3074" max="3074" width="53.5703125" customWidth="1"/>
    <col min="3075" max="3076" width="17.42578125" customWidth="1"/>
    <col min="3077" max="3077" width="18.85546875" customWidth="1"/>
    <col min="3078" max="3078" width="16.42578125" customWidth="1"/>
    <col min="3079" max="3079" width="13.28515625" customWidth="1"/>
    <col min="3080" max="3080" width="12" customWidth="1"/>
    <col min="3081" max="3081" width="11.5703125" customWidth="1"/>
    <col min="3082" max="3082" width="11" customWidth="1"/>
    <col min="3329" max="3329" width="8" customWidth="1"/>
    <col min="3330" max="3330" width="53.5703125" customWidth="1"/>
    <col min="3331" max="3332" width="17.42578125" customWidth="1"/>
    <col min="3333" max="3333" width="18.85546875" customWidth="1"/>
    <col min="3334" max="3334" width="16.42578125" customWidth="1"/>
    <col min="3335" max="3335" width="13.28515625" customWidth="1"/>
    <col min="3336" max="3336" width="12" customWidth="1"/>
    <col min="3337" max="3337" width="11.5703125" customWidth="1"/>
    <col min="3338" max="3338" width="11" customWidth="1"/>
    <col min="3585" max="3585" width="8" customWidth="1"/>
    <col min="3586" max="3586" width="53.5703125" customWidth="1"/>
    <col min="3587" max="3588" width="17.42578125" customWidth="1"/>
    <col min="3589" max="3589" width="18.85546875" customWidth="1"/>
    <col min="3590" max="3590" width="16.42578125" customWidth="1"/>
    <col min="3591" max="3591" width="13.28515625" customWidth="1"/>
    <col min="3592" max="3592" width="12" customWidth="1"/>
    <col min="3593" max="3593" width="11.5703125" customWidth="1"/>
    <col min="3594" max="3594" width="11" customWidth="1"/>
    <col min="3841" max="3841" width="8" customWidth="1"/>
    <col min="3842" max="3842" width="53.5703125" customWidth="1"/>
    <col min="3843" max="3844" width="17.42578125" customWidth="1"/>
    <col min="3845" max="3845" width="18.85546875" customWidth="1"/>
    <col min="3846" max="3846" width="16.42578125" customWidth="1"/>
    <col min="3847" max="3847" width="13.28515625" customWidth="1"/>
    <col min="3848" max="3848" width="12" customWidth="1"/>
    <col min="3849" max="3849" width="11.5703125" customWidth="1"/>
    <col min="3850" max="3850" width="11" customWidth="1"/>
    <col min="4097" max="4097" width="8" customWidth="1"/>
    <col min="4098" max="4098" width="53.5703125" customWidth="1"/>
    <col min="4099" max="4100" width="17.42578125" customWidth="1"/>
    <col min="4101" max="4101" width="18.85546875" customWidth="1"/>
    <col min="4102" max="4102" width="16.42578125" customWidth="1"/>
    <col min="4103" max="4103" width="13.28515625" customWidth="1"/>
    <col min="4104" max="4104" width="12" customWidth="1"/>
    <col min="4105" max="4105" width="11.5703125" customWidth="1"/>
    <col min="4106" max="4106" width="11" customWidth="1"/>
    <col min="4353" max="4353" width="8" customWidth="1"/>
    <col min="4354" max="4354" width="53.5703125" customWidth="1"/>
    <col min="4355" max="4356" width="17.42578125" customWidth="1"/>
    <col min="4357" max="4357" width="18.85546875" customWidth="1"/>
    <col min="4358" max="4358" width="16.42578125" customWidth="1"/>
    <col min="4359" max="4359" width="13.28515625" customWidth="1"/>
    <col min="4360" max="4360" width="12" customWidth="1"/>
    <col min="4361" max="4361" width="11.5703125" customWidth="1"/>
    <col min="4362" max="4362" width="11" customWidth="1"/>
    <col min="4609" max="4609" width="8" customWidth="1"/>
    <col min="4610" max="4610" width="53.5703125" customWidth="1"/>
    <col min="4611" max="4612" width="17.42578125" customWidth="1"/>
    <col min="4613" max="4613" width="18.85546875" customWidth="1"/>
    <col min="4614" max="4614" width="16.42578125" customWidth="1"/>
    <col min="4615" max="4615" width="13.28515625" customWidth="1"/>
    <col min="4616" max="4616" width="12" customWidth="1"/>
    <col min="4617" max="4617" width="11.5703125" customWidth="1"/>
    <col min="4618" max="4618" width="11" customWidth="1"/>
    <col min="4865" max="4865" width="8" customWidth="1"/>
    <col min="4866" max="4866" width="53.5703125" customWidth="1"/>
    <col min="4867" max="4868" width="17.42578125" customWidth="1"/>
    <col min="4869" max="4869" width="18.85546875" customWidth="1"/>
    <col min="4870" max="4870" width="16.42578125" customWidth="1"/>
    <col min="4871" max="4871" width="13.28515625" customWidth="1"/>
    <col min="4872" max="4872" width="12" customWidth="1"/>
    <col min="4873" max="4873" width="11.5703125" customWidth="1"/>
    <col min="4874" max="4874" width="11" customWidth="1"/>
    <col min="5121" max="5121" width="8" customWidth="1"/>
    <col min="5122" max="5122" width="53.5703125" customWidth="1"/>
    <col min="5123" max="5124" width="17.42578125" customWidth="1"/>
    <col min="5125" max="5125" width="18.85546875" customWidth="1"/>
    <col min="5126" max="5126" width="16.42578125" customWidth="1"/>
    <col min="5127" max="5127" width="13.28515625" customWidth="1"/>
    <col min="5128" max="5128" width="12" customWidth="1"/>
    <col min="5129" max="5129" width="11.5703125" customWidth="1"/>
    <col min="5130" max="5130" width="11" customWidth="1"/>
    <col min="5377" max="5377" width="8" customWidth="1"/>
    <col min="5378" max="5378" width="53.5703125" customWidth="1"/>
    <col min="5379" max="5380" width="17.42578125" customWidth="1"/>
    <col min="5381" max="5381" width="18.85546875" customWidth="1"/>
    <col min="5382" max="5382" width="16.42578125" customWidth="1"/>
    <col min="5383" max="5383" width="13.28515625" customWidth="1"/>
    <col min="5384" max="5384" width="12" customWidth="1"/>
    <col min="5385" max="5385" width="11.5703125" customWidth="1"/>
    <col min="5386" max="5386" width="11" customWidth="1"/>
    <col min="5633" max="5633" width="8" customWidth="1"/>
    <col min="5634" max="5634" width="53.5703125" customWidth="1"/>
    <col min="5635" max="5636" width="17.42578125" customWidth="1"/>
    <col min="5637" max="5637" width="18.85546875" customWidth="1"/>
    <col min="5638" max="5638" width="16.42578125" customWidth="1"/>
    <col min="5639" max="5639" width="13.28515625" customWidth="1"/>
    <col min="5640" max="5640" width="12" customWidth="1"/>
    <col min="5641" max="5641" width="11.5703125" customWidth="1"/>
    <col min="5642" max="5642" width="11" customWidth="1"/>
    <col min="5889" max="5889" width="8" customWidth="1"/>
    <col min="5890" max="5890" width="53.5703125" customWidth="1"/>
    <col min="5891" max="5892" width="17.42578125" customWidth="1"/>
    <col min="5893" max="5893" width="18.85546875" customWidth="1"/>
    <col min="5894" max="5894" width="16.42578125" customWidth="1"/>
    <col min="5895" max="5895" width="13.28515625" customWidth="1"/>
    <col min="5896" max="5896" width="12" customWidth="1"/>
    <col min="5897" max="5897" width="11.5703125" customWidth="1"/>
    <col min="5898" max="5898" width="11" customWidth="1"/>
    <col min="6145" max="6145" width="8" customWidth="1"/>
    <col min="6146" max="6146" width="53.5703125" customWidth="1"/>
    <col min="6147" max="6148" width="17.42578125" customWidth="1"/>
    <col min="6149" max="6149" width="18.85546875" customWidth="1"/>
    <col min="6150" max="6150" width="16.42578125" customWidth="1"/>
    <col min="6151" max="6151" width="13.28515625" customWidth="1"/>
    <col min="6152" max="6152" width="12" customWidth="1"/>
    <col min="6153" max="6153" width="11.5703125" customWidth="1"/>
    <col min="6154" max="6154" width="11" customWidth="1"/>
    <col min="6401" max="6401" width="8" customWidth="1"/>
    <col min="6402" max="6402" width="53.5703125" customWidth="1"/>
    <col min="6403" max="6404" width="17.42578125" customWidth="1"/>
    <col min="6405" max="6405" width="18.85546875" customWidth="1"/>
    <col min="6406" max="6406" width="16.42578125" customWidth="1"/>
    <col min="6407" max="6407" width="13.28515625" customWidth="1"/>
    <col min="6408" max="6408" width="12" customWidth="1"/>
    <col min="6409" max="6409" width="11.5703125" customWidth="1"/>
    <col min="6410" max="6410" width="11" customWidth="1"/>
    <col min="6657" max="6657" width="8" customWidth="1"/>
    <col min="6658" max="6658" width="53.5703125" customWidth="1"/>
    <col min="6659" max="6660" width="17.42578125" customWidth="1"/>
    <col min="6661" max="6661" width="18.85546875" customWidth="1"/>
    <col min="6662" max="6662" width="16.42578125" customWidth="1"/>
    <col min="6663" max="6663" width="13.28515625" customWidth="1"/>
    <col min="6664" max="6664" width="12" customWidth="1"/>
    <col min="6665" max="6665" width="11.5703125" customWidth="1"/>
    <col min="6666" max="6666" width="11" customWidth="1"/>
    <col min="6913" max="6913" width="8" customWidth="1"/>
    <col min="6914" max="6914" width="53.5703125" customWidth="1"/>
    <col min="6915" max="6916" width="17.42578125" customWidth="1"/>
    <col min="6917" max="6917" width="18.85546875" customWidth="1"/>
    <col min="6918" max="6918" width="16.42578125" customWidth="1"/>
    <col min="6919" max="6919" width="13.28515625" customWidth="1"/>
    <col min="6920" max="6920" width="12" customWidth="1"/>
    <col min="6921" max="6921" width="11.5703125" customWidth="1"/>
    <col min="6922" max="6922" width="11" customWidth="1"/>
    <col min="7169" max="7169" width="8" customWidth="1"/>
    <col min="7170" max="7170" width="53.5703125" customWidth="1"/>
    <col min="7171" max="7172" width="17.42578125" customWidth="1"/>
    <col min="7173" max="7173" width="18.85546875" customWidth="1"/>
    <col min="7174" max="7174" width="16.42578125" customWidth="1"/>
    <col min="7175" max="7175" width="13.28515625" customWidth="1"/>
    <col min="7176" max="7176" width="12" customWidth="1"/>
    <col min="7177" max="7177" width="11.5703125" customWidth="1"/>
    <col min="7178" max="7178" width="11" customWidth="1"/>
    <col min="7425" max="7425" width="8" customWidth="1"/>
    <col min="7426" max="7426" width="53.5703125" customWidth="1"/>
    <col min="7427" max="7428" width="17.42578125" customWidth="1"/>
    <col min="7429" max="7429" width="18.85546875" customWidth="1"/>
    <col min="7430" max="7430" width="16.42578125" customWidth="1"/>
    <col min="7431" max="7431" width="13.28515625" customWidth="1"/>
    <col min="7432" max="7432" width="12" customWidth="1"/>
    <col min="7433" max="7433" width="11.5703125" customWidth="1"/>
    <col min="7434" max="7434" width="11" customWidth="1"/>
    <col min="7681" max="7681" width="8" customWidth="1"/>
    <col min="7682" max="7682" width="53.5703125" customWidth="1"/>
    <col min="7683" max="7684" width="17.42578125" customWidth="1"/>
    <col min="7685" max="7685" width="18.85546875" customWidth="1"/>
    <col min="7686" max="7686" width="16.42578125" customWidth="1"/>
    <col min="7687" max="7687" width="13.28515625" customWidth="1"/>
    <col min="7688" max="7688" width="12" customWidth="1"/>
    <col min="7689" max="7689" width="11.5703125" customWidth="1"/>
    <col min="7690" max="7690" width="11" customWidth="1"/>
    <col min="7937" max="7937" width="8" customWidth="1"/>
    <col min="7938" max="7938" width="53.5703125" customWidth="1"/>
    <col min="7939" max="7940" width="17.42578125" customWidth="1"/>
    <col min="7941" max="7941" width="18.85546875" customWidth="1"/>
    <col min="7942" max="7942" width="16.42578125" customWidth="1"/>
    <col min="7943" max="7943" width="13.28515625" customWidth="1"/>
    <col min="7944" max="7944" width="12" customWidth="1"/>
    <col min="7945" max="7945" width="11.5703125" customWidth="1"/>
    <col min="7946" max="7946" width="11" customWidth="1"/>
    <col min="8193" max="8193" width="8" customWidth="1"/>
    <col min="8194" max="8194" width="53.5703125" customWidth="1"/>
    <col min="8195" max="8196" width="17.42578125" customWidth="1"/>
    <col min="8197" max="8197" width="18.85546875" customWidth="1"/>
    <col min="8198" max="8198" width="16.42578125" customWidth="1"/>
    <col min="8199" max="8199" width="13.28515625" customWidth="1"/>
    <col min="8200" max="8200" width="12" customWidth="1"/>
    <col min="8201" max="8201" width="11.5703125" customWidth="1"/>
    <col min="8202" max="8202" width="11" customWidth="1"/>
    <col min="8449" max="8449" width="8" customWidth="1"/>
    <col min="8450" max="8450" width="53.5703125" customWidth="1"/>
    <col min="8451" max="8452" width="17.42578125" customWidth="1"/>
    <col min="8453" max="8453" width="18.85546875" customWidth="1"/>
    <col min="8454" max="8454" width="16.42578125" customWidth="1"/>
    <col min="8455" max="8455" width="13.28515625" customWidth="1"/>
    <col min="8456" max="8456" width="12" customWidth="1"/>
    <col min="8457" max="8457" width="11.5703125" customWidth="1"/>
    <col min="8458" max="8458" width="11" customWidth="1"/>
    <col min="8705" max="8705" width="8" customWidth="1"/>
    <col min="8706" max="8706" width="53.5703125" customWidth="1"/>
    <col min="8707" max="8708" width="17.42578125" customWidth="1"/>
    <col min="8709" max="8709" width="18.85546875" customWidth="1"/>
    <col min="8710" max="8710" width="16.42578125" customWidth="1"/>
    <col min="8711" max="8711" width="13.28515625" customWidth="1"/>
    <col min="8712" max="8712" width="12" customWidth="1"/>
    <col min="8713" max="8713" width="11.5703125" customWidth="1"/>
    <col min="8714" max="8714" width="11" customWidth="1"/>
    <col min="8961" max="8961" width="8" customWidth="1"/>
    <col min="8962" max="8962" width="53.5703125" customWidth="1"/>
    <col min="8963" max="8964" width="17.42578125" customWidth="1"/>
    <col min="8965" max="8965" width="18.85546875" customWidth="1"/>
    <col min="8966" max="8966" width="16.42578125" customWidth="1"/>
    <col min="8967" max="8967" width="13.28515625" customWidth="1"/>
    <col min="8968" max="8968" width="12" customWidth="1"/>
    <col min="8969" max="8969" width="11.5703125" customWidth="1"/>
    <col min="8970" max="8970" width="11" customWidth="1"/>
    <col min="9217" max="9217" width="8" customWidth="1"/>
    <col min="9218" max="9218" width="53.5703125" customWidth="1"/>
    <col min="9219" max="9220" width="17.42578125" customWidth="1"/>
    <col min="9221" max="9221" width="18.85546875" customWidth="1"/>
    <col min="9222" max="9222" width="16.42578125" customWidth="1"/>
    <col min="9223" max="9223" width="13.28515625" customWidth="1"/>
    <col min="9224" max="9224" width="12" customWidth="1"/>
    <col min="9225" max="9225" width="11.5703125" customWidth="1"/>
    <col min="9226" max="9226" width="11" customWidth="1"/>
    <col min="9473" max="9473" width="8" customWidth="1"/>
    <col min="9474" max="9474" width="53.5703125" customWidth="1"/>
    <col min="9475" max="9476" width="17.42578125" customWidth="1"/>
    <col min="9477" max="9477" width="18.85546875" customWidth="1"/>
    <col min="9478" max="9478" width="16.42578125" customWidth="1"/>
    <col min="9479" max="9479" width="13.28515625" customWidth="1"/>
    <col min="9480" max="9480" width="12" customWidth="1"/>
    <col min="9481" max="9481" width="11.5703125" customWidth="1"/>
    <col min="9482" max="9482" width="11" customWidth="1"/>
    <col min="9729" max="9729" width="8" customWidth="1"/>
    <col min="9730" max="9730" width="53.5703125" customWidth="1"/>
    <col min="9731" max="9732" width="17.42578125" customWidth="1"/>
    <col min="9733" max="9733" width="18.85546875" customWidth="1"/>
    <col min="9734" max="9734" width="16.42578125" customWidth="1"/>
    <col min="9735" max="9735" width="13.28515625" customWidth="1"/>
    <col min="9736" max="9736" width="12" customWidth="1"/>
    <col min="9737" max="9737" width="11.5703125" customWidth="1"/>
    <col min="9738" max="9738" width="11" customWidth="1"/>
    <col min="9985" max="9985" width="8" customWidth="1"/>
    <col min="9986" max="9986" width="53.5703125" customWidth="1"/>
    <col min="9987" max="9988" width="17.42578125" customWidth="1"/>
    <col min="9989" max="9989" width="18.85546875" customWidth="1"/>
    <col min="9990" max="9990" width="16.42578125" customWidth="1"/>
    <col min="9991" max="9991" width="13.28515625" customWidth="1"/>
    <col min="9992" max="9992" width="12" customWidth="1"/>
    <col min="9993" max="9993" width="11.5703125" customWidth="1"/>
    <col min="9994" max="9994" width="11" customWidth="1"/>
    <col min="10241" max="10241" width="8" customWidth="1"/>
    <col min="10242" max="10242" width="53.5703125" customWidth="1"/>
    <col min="10243" max="10244" width="17.42578125" customWidth="1"/>
    <col min="10245" max="10245" width="18.85546875" customWidth="1"/>
    <col min="10246" max="10246" width="16.42578125" customWidth="1"/>
    <col min="10247" max="10247" width="13.28515625" customWidth="1"/>
    <col min="10248" max="10248" width="12" customWidth="1"/>
    <col min="10249" max="10249" width="11.5703125" customWidth="1"/>
    <col min="10250" max="10250" width="11" customWidth="1"/>
    <col min="10497" max="10497" width="8" customWidth="1"/>
    <col min="10498" max="10498" width="53.5703125" customWidth="1"/>
    <col min="10499" max="10500" width="17.42578125" customWidth="1"/>
    <col min="10501" max="10501" width="18.85546875" customWidth="1"/>
    <col min="10502" max="10502" width="16.42578125" customWidth="1"/>
    <col min="10503" max="10503" width="13.28515625" customWidth="1"/>
    <col min="10504" max="10504" width="12" customWidth="1"/>
    <col min="10505" max="10505" width="11.5703125" customWidth="1"/>
    <col min="10506" max="10506" width="11" customWidth="1"/>
    <col min="10753" max="10753" width="8" customWidth="1"/>
    <col min="10754" max="10754" width="53.5703125" customWidth="1"/>
    <col min="10755" max="10756" width="17.42578125" customWidth="1"/>
    <col min="10757" max="10757" width="18.85546875" customWidth="1"/>
    <col min="10758" max="10758" width="16.42578125" customWidth="1"/>
    <col min="10759" max="10759" width="13.28515625" customWidth="1"/>
    <col min="10760" max="10760" width="12" customWidth="1"/>
    <col min="10761" max="10761" width="11.5703125" customWidth="1"/>
    <col min="10762" max="10762" width="11" customWidth="1"/>
    <col min="11009" max="11009" width="8" customWidth="1"/>
    <col min="11010" max="11010" width="53.5703125" customWidth="1"/>
    <col min="11011" max="11012" width="17.42578125" customWidth="1"/>
    <col min="11013" max="11013" width="18.85546875" customWidth="1"/>
    <col min="11014" max="11014" width="16.42578125" customWidth="1"/>
    <col min="11015" max="11015" width="13.28515625" customWidth="1"/>
    <col min="11016" max="11016" width="12" customWidth="1"/>
    <col min="11017" max="11017" width="11.5703125" customWidth="1"/>
    <col min="11018" max="11018" width="11" customWidth="1"/>
    <col min="11265" max="11265" width="8" customWidth="1"/>
    <col min="11266" max="11266" width="53.5703125" customWidth="1"/>
    <col min="11267" max="11268" width="17.42578125" customWidth="1"/>
    <col min="11269" max="11269" width="18.85546875" customWidth="1"/>
    <col min="11270" max="11270" width="16.42578125" customWidth="1"/>
    <col min="11271" max="11271" width="13.28515625" customWidth="1"/>
    <col min="11272" max="11272" width="12" customWidth="1"/>
    <col min="11273" max="11273" width="11.5703125" customWidth="1"/>
    <col min="11274" max="11274" width="11" customWidth="1"/>
    <col min="11521" max="11521" width="8" customWidth="1"/>
    <col min="11522" max="11522" width="53.5703125" customWidth="1"/>
    <col min="11523" max="11524" width="17.42578125" customWidth="1"/>
    <col min="11525" max="11525" width="18.85546875" customWidth="1"/>
    <col min="11526" max="11526" width="16.42578125" customWidth="1"/>
    <col min="11527" max="11527" width="13.28515625" customWidth="1"/>
    <col min="11528" max="11528" width="12" customWidth="1"/>
    <col min="11529" max="11529" width="11.5703125" customWidth="1"/>
    <col min="11530" max="11530" width="11" customWidth="1"/>
    <col min="11777" max="11777" width="8" customWidth="1"/>
    <col min="11778" max="11778" width="53.5703125" customWidth="1"/>
    <col min="11779" max="11780" width="17.42578125" customWidth="1"/>
    <col min="11781" max="11781" width="18.85546875" customWidth="1"/>
    <col min="11782" max="11782" width="16.42578125" customWidth="1"/>
    <col min="11783" max="11783" width="13.28515625" customWidth="1"/>
    <col min="11784" max="11784" width="12" customWidth="1"/>
    <col min="11785" max="11785" width="11.5703125" customWidth="1"/>
    <col min="11786" max="11786" width="11" customWidth="1"/>
    <col min="12033" max="12033" width="8" customWidth="1"/>
    <col min="12034" max="12034" width="53.5703125" customWidth="1"/>
    <col min="12035" max="12036" width="17.42578125" customWidth="1"/>
    <col min="12037" max="12037" width="18.85546875" customWidth="1"/>
    <col min="12038" max="12038" width="16.42578125" customWidth="1"/>
    <col min="12039" max="12039" width="13.28515625" customWidth="1"/>
    <col min="12040" max="12040" width="12" customWidth="1"/>
    <col min="12041" max="12041" width="11.5703125" customWidth="1"/>
    <col min="12042" max="12042" width="11" customWidth="1"/>
    <col min="12289" max="12289" width="8" customWidth="1"/>
    <col min="12290" max="12290" width="53.5703125" customWidth="1"/>
    <col min="12291" max="12292" width="17.42578125" customWidth="1"/>
    <col min="12293" max="12293" width="18.85546875" customWidth="1"/>
    <col min="12294" max="12294" width="16.42578125" customWidth="1"/>
    <col min="12295" max="12295" width="13.28515625" customWidth="1"/>
    <col min="12296" max="12296" width="12" customWidth="1"/>
    <col min="12297" max="12297" width="11.5703125" customWidth="1"/>
    <col min="12298" max="12298" width="11" customWidth="1"/>
    <col min="12545" max="12545" width="8" customWidth="1"/>
    <col min="12546" max="12546" width="53.5703125" customWidth="1"/>
    <col min="12547" max="12548" width="17.42578125" customWidth="1"/>
    <col min="12549" max="12549" width="18.85546875" customWidth="1"/>
    <col min="12550" max="12550" width="16.42578125" customWidth="1"/>
    <col min="12551" max="12551" width="13.28515625" customWidth="1"/>
    <col min="12552" max="12552" width="12" customWidth="1"/>
    <col min="12553" max="12553" width="11.5703125" customWidth="1"/>
    <col min="12554" max="12554" width="11" customWidth="1"/>
    <col min="12801" max="12801" width="8" customWidth="1"/>
    <col min="12802" max="12802" width="53.5703125" customWidth="1"/>
    <col min="12803" max="12804" width="17.42578125" customWidth="1"/>
    <col min="12805" max="12805" width="18.85546875" customWidth="1"/>
    <col min="12806" max="12806" width="16.42578125" customWidth="1"/>
    <col min="12807" max="12807" width="13.28515625" customWidth="1"/>
    <col min="12808" max="12808" width="12" customWidth="1"/>
    <col min="12809" max="12809" width="11.5703125" customWidth="1"/>
    <col min="12810" max="12810" width="11" customWidth="1"/>
    <col min="13057" max="13057" width="8" customWidth="1"/>
    <col min="13058" max="13058" width="53.5703125" customWidth="1"/>
    <col min="13059" max="13060" width="17.42578125" customWidth="1"/>
    <col min="13061" max="13061" width="18.85546875" customWidth="1"/>
    <col min="13062" max="13062" width="16.42578125" customWidth="1"/>
    <col min="13063" max="13063" width="13.28515625" customWidth="1"/>
    <col min="13064" max="13064" width="12" customWidth="1"/>
    <col min="13065" max="13065" width="11.5703125" customWidth="1"/>
    <col min="13066" max="13066" width="11" customWidth="1"/>
    <col min="13313" max="13313" width="8" customWidth="1"/>
    <col min="13314" max="13314" width="53.5703125" customWidth="1"/>
    <col min="13315" max="13316" width="17.42578125" customWidth="1"/>
    <col min="13317" max="13317" width="18.85546875" customWidth="1"/>
    <col min="13318" max="13318" width="16.42578125" customWidth="1"/>
    <col min="13319" max="13319" width="13.28515625" customWidth="1"/>
    <col min="13320" max="13320" width="12" customWidth="1"/>
    <col min="13321" max="13321" width="11.5703125" customWidth="1"/>
    <col min="13322" max="13322" width="11" customWidth="1"/>
    <col min="13569" max="13569" width="8" customWidth="1"/>
    <col min="13570" max="13570" width="53.5703125" customWidth="1"/>
    <col min="13571" max="13572" width="17.42578125" customWidth="1"/>
    <col min="13573" max="13573" width="18.85546875" customWidth="1"/>
    <col min="13574" max="13574" width="16.42578125" customWidth="1"/>
    <col min="13575" max="13575" width="13.28515625" customWidth="1"/>
    <col min="13576" max="13576" width="12" customWidth="1"/>
    <col min="13577" max="13577" width="11.5703125" customWidth="1"/>
    <col min="13578" max="13578" width="11" customWidth="1"/>
    <col min="13825" max="13825" width="8" customWidth="1"/>
    <col min="13826" max="13826" width="53.5703125" customWidth="1"/>
    <col min="13827" max="13828" width="17.42578125" customWidth="1"/>
    <col min="13829" max="13829" width="18.85546875" customWidth="1"/>
    <col min="13830" max="13830" width="16.42578125" customWidth="1"/>
    <col min="13831" max="13831" width="13.28515625" customWidth="1"/>
    <col min="13832" max="13832" width="12" customWidth="1"/>
    <col min="13833" max="13833" width="11.5703125" customWidth="1"/>
    <col min="13834" max="13834" width="11" customWidth="1"/>
    <col min="14081" max="14081" width="8" customWidth="1"/>
    <col min="14082" max="14082" width="53.5703125" customWidth="1"/>
    <col min="14083" max="14084" width="17.42578125" customWidth="1"/>
    <col min="14085" max="14085" width="18.85546875" customWidth="1"/>
    <col min="14086" max="14086" width="16.42578125" customWidth="1"/>
    <col min="14087" max="14087" width="13.28515625" customWidth="1"/>
    <col min="14088" max="14088" width="12" customWidth="1"/>
    <col min="14089" max="14089" width="11.5703125" customWidth="1"/>
    <col min="14090" max="14090" width="11" customWidth="1"/>
    <col min="14337" max="14337" width="8" customWidth="1"/>
    <col min="14338" max="14338" width="53.5703125" customWidth="1"/>
    <col min="14339" max="14340" width="17.42578125" customWidth="1"/>
    <col min="14341" max="14341" width="18.85546875" customWidth="1"/>
    <col min="14342" max="14342" width="16.42578125" customWidth="1"/>
    <col min="14343" max="14343" width="13.28515625" customWidth="1"/>
    <col min="14344" max="14344" width="12" customWidth="1"/>
    <col min="14345" max="14345" width="11.5703125" customWidth="1"/>
    <col min="14346" max="14346" width="11" customWidth="1"/>
    <col min="14593" max="14593" width="8" customWidth="1"/>
    <col min="14594" max="14594" width="53.5703125" customWidth="1"/>
    <col min="14595" max="14596" width="17.42578125" customWidth="1"/>
    <col min="14597" max="14597" width="18.85546875" customWidth="1"/>
    <col min="14598" max="14598" width="16.42578125" customWidth="1"/>
    <col min="14599" max="14599" width="13.28515625" customWidth="1"/>
    <col min="14600" max="14600" width="12" customWidth="1"/>
    <col min="14601" max="14601" width="11.5703125" customWidth="1"/>
    <col min="14602" max="14602" width="11" customWidth="1"/>
    <col min="14849" max="14849" width="8" customWidth="1"/>
    <col min="14850" max="14850" width="53.5703125" customWidth="1"/>
    <col min="14851" max="14852" width="17.42578125" customWidth="1"/>
    <col min="14853" max="14853" width="18.85546875" customWidth="1"/>
    <col min="14854" max="14854" width="16.42578125" customWidth="1"/>
    <col min="14855" max="14855" width="13.28515625" customWidth="1"/>
    <col min="14856" max="14856" width="12" customWidth="1"/>
    <col min="14857" max="14857" width="11.5703125" customWidth="1"/>
    <col min="14858" max="14858" width="11" customWidth="1"/>
    <col min="15105" max="15105" width="8" customWidth="1"/>
    <col min="15106" max="15106" width="53.5703125" customWidth="1"/>
    <col min="15107" max="15108" width="17.42578125" customWidth="1"/>
    <col min="15109" max="15109" width="18.85546875" customWidth="1"/>
    <col min="15110" max="15110" width="16.42578125" customWidth="1"/>
    <col min="15111" max="15111" width="13.28515625" customWidth="1"/>
    <col min="15112" max="15112" width="12" customWidth="1"/>
    <col min="15113" max="15113" width="11.5703125" customWidth="1"/>
    <col min="15114" max="15114" width="11" customWidth="1"/>
    <col min="15361" max="15361" width="8" customWidth="1"/>
    <col min="15362" max="15362" width="53.5703125" customWidth="1"/>
    <col min="15363" max="15364" width="17.42578125" customWidth="1"/>
    <col min="15365" max="15365" width="18.85546875" customWidth="1"/>
    <col min="15366" max="15366" width="16.42578125" customWidth="1"/>
    <col min="15367" max="15367" width="13.28515625" customWidth="1"/>
    <col min="15368" max="15368" width="12" customWidth="1"/>
    <col min="15369" max="15369" width="11.5703125" customWidth="1"/>
    <col min="15370" max="15370" width="11" customWidth="1"/>
    <col min="15617" max="15617" width="8" customWidth="1"/>
    <col min="15618" max="15618" width="53.5703125" customWidth="1"/>
    <col min="15619" max="15620" width="17.42578125" customWidth="1"/>
    <col min="15621" max="15621" width="18.85546875" customWidth="1"/>
    <col min="15622" max="15622" width="16.42578125" customWidth="1"/>
    <col min="15623" max="15623" width="13.28515625" customWidth="1"/>
    <col min="15624" max="15624" width="12" customWidth="1"/>
    <col min="15625" max="15625" width="11.5703125" customWidth="1"/>
    <col min="15626" max="15626" width="11" customWidth="1"/>
    <col min="15873" max="15873" width="8" customWidth="1"/>
    <col min="15874" max="15874" width="53.5703125" customWidth="1"/>
    <col min="15875" max="15876" width="17.42578125" customWidth="1"/>
    <col min="15877" max="15877" width="18.85546875" customWidth="1"/>
    <col min="15878" max="15878" width="16.42578125" customWidth="1"/>
    <col min="15879" max="15879" width="13.28515625" customWidth="1"/>
    <col min="15880" max="15880" width="12" customWidth="1"/>
    <col min="15881" max="15881" width="11.5703125" customWidth="1"/>
    <col min="15882" max="15882" width="11" customWidth="1"/>
    <col min="16129" max="16129" width="8" customWidth="1"/>
    <col min="16130" max="16130" width="53.5703125" customWidth="1"/>
    <col min="16131" max="16132" width="17.42578125" customWidth="1"/>
    <col min="16133" max="16133" width="18.85546875" customWidth="1"/>
    <col min="16134" max="16134" width="16.42578125" customWidth="1"/>
    <col min="16135" max="16135" width="13.28515625" customWidth="1"/>
    <col min="16136" max="16136" width="12" customWidth="1"/>
    <col min="16137" max="16137" width="11.5703125" customWidth="1"/>
    <col min="16138" max="16138" width="11" customWidth="1"/>
  </cols>
  <sheetData>
    <row r="1" spans="1:14" ht="15.75">
      <c r="A1" s="217" t="s">
        <v>264</v>
      </c>
      <c r="C1" s="43"/>
      <c r="D1" s="43"/>
      <c r="E1" s="43"/>
      <c r="F1" s="128"/>
      <c r="G1" s="128"/>
      <c r="J1" s="128"/>
      <c r="K1" s="128"/>
    </row>
    <row r="2" spans="1:14" ht="15.75">
      <c r="A2" s="218" t="s">
        <v>265</v>
      </c>
      <c r="C2" s="44"/>
      <c r="D2" s="44"/>
      <c r="E2" s="44"/>
      <c r="F2" s="45"/>
      <c r="G2" s="45"/>
      <c r="J2" s="45"/>
      <c r="K2" s="45"/>
    </row>
    <row r="3" spans="1:14" ht="15.75">
      <c r="A3" s="218" t="s">
        <v>460</v>
      </c>
      <c r="C3" s="44"/>
      <c r="D3" s="44"/>
      <c r="E3" s="44"/>
      <c r="F3" s="45"/>
      <c r="G3" s="45"/>
      <c r="J3" s="45"/>
      <c r="K3" s="45"/>
    </row>
    <row r="4" spans="1:14" ht="15.75">
      <c r="A4" s="218"/>
      <c r="C4" s="44"/>
      <c r="D4" s="44"/>
      <c r="E4" s="44"/>
      <c r="F4" s="45"/>
      <c r="G4" s="45"/>
      <c r="J4" s="45"/>
      <c r="K4" s="45"/>
    </row>
    <row r="5" spans="1:14">
      <c r="A5" s="219" t="s">
        <v>264</v>
      </c>
      <c r="C5" s="44"/>
      <c r="D5" s="44"/>
      <c r="E5" s="44"/>
      <c r="F5" s="45"/>
      <c r="G5" s="45"/>
      <c r="J5" s="45"/>
      <c r="K5" s="45"/>
    </row>
    <row r="6" spans="1:14">
      <c r="A6" s="220" t="s">
        <v>265</v>
      </c>
      <c r="C6" s="45"/>
      <c r="D6" s="45"/>
      <c r="E6" s="45"/>
      <c r="F6" s="45"/>
      <c r="G6" s="45"/>
      <c r="J6" s="45"/>
      <c r="K6" s="45"/>
    </row>
    <row r="7" spans="1:14">
      <c r="A7" s="220" t="s">
        <v>459</v>
      </c>
      <c r="C7" s="76"/>
      <c r="D7" s="76"/>
      <c r="E7" s="76"/>
      <c r="F7" s="45"/>
      <c r="G7" s="45"/>
      <c r="J7" s="45"/>
      <c r="K7" s="45"/>
    </row>
    <row r="8" spans="1:14" ht="15.75">
      <c r="A8" s="1"/>
      <c r="B8" s="216" t="s">
        <v>0</v>
      </c>
    </row>
    <row r="9" spans="1:14" ht="24.75">
      <c r="A9" s="3" t="s">
        <v>1</v>
      </c>
      <c r="B9" s="3" t="s">
        <v>2</v>
      </c>
      <c r="C9" s="4" t="s">
        <v>353</v>
      </c>
      <c r="D9" s="81" t="s">
        <v>315</v>
      </c>
      <c r="E9" s="81" t="s">
        <v>316</v>
      </c>
      <c r="F9" s="4" t="s">
        <v>3</v>
      </c>
      <c r="G9" s="81" t="s">
        <v>315</v>
      </c>
      <c r="H9" s="81" t="s">
        <v>318</v>
      </c>
      <c r="I9" s="4" t="s">
        <v>269</v>
      </c>
      <c r="J9" s="81" t="s">
        <v>315</v>
      </c>
      <c r="K9" s="81" t="s">
        <v>319</v>
      </c>
    </row>
    <row r="10" spans="1:14">
      <c r="A10" s="5" t="s">
        <v>4</v>
      </c>
      <c r="B10" s="6" t="s">
        <v>5</v>
      </c>
      <c r="C10" s="151">
        <v>38852181</v>
      </c>
      <c r="D10" s="151">
        <v>0</v>
      </c>
      <c r="E10" s="151">
        <f t="shared" ref="E10:E29" si="0">SUM(C10:D10)</f>
        <v>38852181</v>
      </c>
      <c r="F10" s="151">
        <v>42203904</v>
      </c>
      <c r="G10" s="151">
        <v>0</v>
      </c>
      <c r="H10" s="152">
        <f t="shared" ref="H10:H29" si="1">SUM(F10:G10)</f>
        <v>42203904</v>
      </c>
      <c r="I10" s="85">
        <v>41174521</v>
      </c>
      <c r="J10" s="85">
        <v>0</v>
      </c>
      <c r="K10" s="85">
        <f t="shared" ref="K10:K29" si="2">SUM(I10:J10)</f>
        <v>41174521</v>
      </c>
      <c r="M10" s="79"/>
      <c r="N10" s="31"/>
    </row>
    <row r="11" spans="1:14">
      <c r="A11" s="5" t="s">
        <v>6</v>
      </c>
      <c r="B11" s="6" t="s">
        <v>7</v>
      </c>
      <c r="C11" s="7">
        <v>0</v>
      </c>
      <c r="D11" s="82">
        <v>0</v>
      </c>
      <c r="E11" s="82">
        <f t="shared" si="0"/>
        <v>0</v>
      </c>
      <c r="F11" s="7">
        <v>0</v>
      </c>
      <c r="G11" s="82">
        <v>0</v>
      </c>
      <c r="H11" s="91">
        <f t="shared" si="1"/>
        <v>0</v>
      </c>
      <c r="I11" s="82">
        <v>0</v>
      </c>
      <c r="J11" s="82">
        <v>0</v>
      </c>
      <c r="K11" s="82">
        <f t="shared" si="2"/>
        <v>0</v>
      </c>
    </row>
    <row r="12" spans="1:14">
      <c r="A12" s="8" t="s">
        <v>8</v>
      </c>
      <c r="B12" s="9" t="s">
        <v>9</v>
      </c>
      <c r="C12" s="10">
        <v>38852181</v>
      </c>
      <c r="D12" s="83">
        <f>SUM(D10:D11)</f>
        <v>0</v>
      </c>
      <c r="E12" s="83">
        <f t="shared" si="0"/>
        <v>38852181</v>
      </c>
      <c r="F12" s="10">
        <v>42203904</v>
      </c>
      <c r="G12" s="83">
        <f>SUM(G10:G11)</f>
        <v>0</v>
      </c>
      <c r="H12" s="129">
        <f t="shared" si="1"/>
        <v>42203904</v>
      </c>
      <c r="I12" s="83">
        <v>41174521</v>
      </c>
      <c r="J12" s="83">
        <f>SUM(J10:J11)</f>
        <v>0</v>
      </c>
      <c r="K12" s="83">
        <f t="shared" si="2"/>
        <v>41174521</v>
      </c>
    </row>
    <row r="13" spans="1:14">
      <c r="A13" s="11" t="s">
        <v>10</v>
      </c>
      <c r="B13" s="6" t="s">
        <v>11</v>
      </c>
      <c r="C13" s="7">
        <v>1690000</v>
      </c>
      <c r="D13" s="82">
        <v>0</v>
      </c>
      <c r="E13" s="82">
        <f t="shared" si="0"/>
        <v>1690000</v>
      </c>
      <c r="F13" s="7">
        <v>1750000</v>
      </c>
      <c r="G13" s="82">
        <v>0</v>
      </c>
      <c r="H13" s="91">
        <f t="shared" si="1"/>
        <v>1750000</v>
      </c>
      <c r="I13" s="82">
        <v>1750000</v>
      </c>
      <c r="J13" s="82">
        <v>0</v>
      </c>
      <c r="K13" s="82">
        <f t="shared" si="2"/>
        <v>1750000</v>
      </c>
      <c r="L13" s="47"/>
      <c r="M13" s="31"/>
    </row>
    <row r="14" spans="1:14">
      <c r="A14" s="11" t="s">
        <v>12</v>
      </c>
      <c r="B14" s="6" t="s">
        <v>13</v>
      </c>
      <c r="C14" s="7">
        <v>176000</v>
      </c>
      <c r="D14" s="82">
        <v>48000</v>
      </c>
      <c r="E14" s="82">
        <f t="shared" si="0"/>
        <v>224000</v>
      </c>
      <c r="F14" s="7">
        <v>230000</v>
      </c>
      <c r="G14" s="82">
        <v>0</v>
      </c>
      <c r="H14" s="91">
        <f t="shared" si="1"/>
        <v>230000</v>
      </c>
      <c r="I14" s="82">
        <v>230000</v>
      </c>
      <c r="J14" s="82">
        <v>0</v>
      </c>
      <c r="K14" s="82">
        <f t="shared" si="2"/>
        <v>230000</v>
      </c>
      <c r="M14" s="31"/>
    </row>
    <row r="15" spans="1:14">
      <c r="A15" s="8" t="s">
        <v>14</v>
      </c>
      <c r="B15" s="9" t="s">
        <v>15</v>
      </c>
      <c r="C15" s="12">
        <v>1866000</v>
      </c>
      <c r="D15" s="84">
        <f>SUM(D13:D14)</f>
        <v>48000</v>
      </c>
      <c r="E15" s="84">
        <f t="shared" si="0"/>
        <v>1914000</v>
      </c>
      <c r="F15" s="12">
        <v>1980000</v>
      </c>
      <c r="G15" s="84">
        <f>SUM(G13:G14)</f>
        <v>0</v>
      </c>
      <c r="H15" s="130">
        <f t="shared" si="1"/>
        <v>1980000</v>
      </c>
      <c r="I15" s="84">
        <v>1980000</v>
      </c>
      <c r="J15" s="84">
        <f>SUM(J13:J14)</f>
        <v>0</v>
      </c>
      <c r="K15" s="84">
        <f t="shared" si="2"/>
        <v>1980000</v>
      </c>
      <c r="M15" s="31"/>
    </row>
    <row r="16" spans="1:14">
      <c r="A16" s="11" t="s">
        <v>16</v>
      </c>
      <c r="B16" s="6" t="s">
        <v>17</v>
      </c>
      <c r="C16" s="7">
        <v>1010000</v>
      </c>
      <c r="D16" s="82">
        <v>0</v>
      </c>
      <c r="E16" s="82">
        <f t="shared" si="0"/>
        <v>1010000</v>
      </c>
      <c r="F16" s="7">
        <v>1040000</v>
      </c>
      <c r="G16" s="82">
        <v>0</v>
      </c>
      <c r="H16" s="91">
        <f t="shared" si="1"/>
        <v>1040000</v>
      </c>
      <c r="I16" s="82">
        <v>1040000</v>
      </c>
      <c r="J16" s="82">
        <v>0</v>
      </c>
      <c r="K16" s="82">
        <f t="shared" si="2"/>
        <v>1040000</v>
      </c>
      <c r="L16" s="47"/>
      <c r="M16" s="47"/>
      <c r="N16" s="31"/>
    </row>
    <row r="17" spans="1:13">
      <c r="A17" s="11" t="s">
        <v>18</v>
      </c>
      <c r="B17" s="6" t="s">
        <v>19</v>
      </c>
      <c r="C17" s="7">
        <v>85000</v>
      </c>
      <c r="D17" s="82">
        <v>5000</v>
      </c>
      <c r="E17" s="82">
        <f t="shared" si="0"/>
        <v>90000</v>
      </c>
      <c r="F17" s="7">
        <v>96000</v>
      </c>
      <c r="G17" s="82">
        <v>0</v>
      </c>
      <c r="H17" s="91">
        <f t="shared" si="1"/>
        <v>96000</v>
      </c>
      <c r="I17" s="82">
        <v>96000</v>
      </c>
      <c r="J17" s="82">
        <v>0</v>
      </c>
      <c r="K17" s="82">
        <f t="shared" si="2"/>
        <v>96000</v>
      </c>
      <c r="M17" s="31"/>
    </row>
    <row r="18" spans="1:13">
      <c r="A18" s="8" t="s">
        <v>20</v>
      </c>
      <c r="B18" s="9" t="s">
        <v>15</v>
      </c>
      <c r="C18" s="12">
        <v>1095000</v>
      </c>
      <c r="D18" s="84">
        <f>SUM(D16:D17)</f>
        <v>5000</v>
      </c>
      <c r="E18" s="84">
        <f t="shared" si="0"/>
        <v>1100000</v>
      </c>
      <c r="F18" s="12">
        <v>1136000</v>
      </c>
      <c r="G18" s="84">
        <f>SUM(G16:G17)</f>
        <v>0</v>
      </c>
      <c r="H18" s="130">
        <f t="shared" si="1"/>
        <v>1136000</v>
      </c>
      <c r="I18" s="84">
        <v>1136000</v>
      </c>
      <c r="J18" s="84">
        <f>SUM(J16:J17)</f>
        <v>0</v>
      </c>
      <c r="K18" s="84">
        <f t="shared" si="2"/>
        <v>1136000</v>
      </c>
      <c r="M18" s="31"/>
    </row>
    <row r="19" spans="1:13">
      <c r="A19" s="11" t="s">
        <v>21</v>
      </c>
      <c r="B19" s="6" t="s">
        <v>22</v>
      </c>
      <c r="C19" s="7">
        <v>610000</v>
      </c>
      <c r="D19" s="82">
        <v>10000</v>
      </c>
      <c r="E19" s="82">
        <f t="shared" si="0"/>
        <v>620000</v>
      </c>
      <c r="F19" s="7">
        <v>658000</v>
      </c>
      <c r="G19" s="82">
        <v>0</v>
      </c>
      <c r="H19" s="91">
        <f t="shared" si="1"/>
        <v>658000</v>
      </c>
      <c r="I19" s="82">
        <v>658000</v>
      </c>
      <c r="J19" s="82">
        <v>0</v>
      </c>
      <c r="K19" s="82">
        <f t="shared" si="2"/>
        <v>658000</v>
      </c>
      <c r="L19" s="47"/>
      <c r="M19" s="31"/>
    </row>
    <row r="20" spans="1:13">
      <c r="A20" s="11" t="s">
        <v>23</v>
      </c>
      <c r="B20" s="6" t="s">
        <v>24</v>
      </c>
      <c r="C20" s="7">
        <v>70000</v>
      </c>
      <c r="D20" s="82">
        <v>25000</v>
      </c>
      <c r="E20" s="82">
        <f t="shared" si="0"/>
        <v>95000</v>
      </c>
      <c r="F20" s="7">
        <v>77000</v>
      </c>
      <c r="G20" s="82">
        <v>0</v>
      </c>
      <c r="H20" s="91">
        <f t="shared" si="1"/>
        <v>77000</v>
      </c>
      <c r="I20" s="82">
        <v>77000</v>
      </c>
      <c r="J20" s="82">
        <v>0</v>
      </c>
      <c r="K20" s="82">
        <f t="shared" si="2"/>
        <v>77000</v>
      </c>
    </row>
    <row r="21" spans="1:13">
      <c r="A21" s="8" t="s">
        <v>25</v>
      </c>
      <c r="B21" s="9" t="s">
        <v>26</v>
      </c>
      <c r="C21" s="12">
        <v>680000</v>
      </c>
      <c r="D21" s="84">
        <f>SUM(D19:D20)</f>
        <v>35000</v>
      </c>
      <c r="E21" s="84">
        <f t="shared" si="0"/>
        <v>715000</v>
      </c>
      <c r="F21" s="12">
        <v>735000</v>
      </c>
      <c r="G21" s="84">
        <f>SUM(G19:G20)</f>
        <v>0</v>
      </c>
      <c r="H21" s="130">
        <f t="shared" si="1"/>
        <v>735000</v>
      </c>
      <c r="I21" s="84">
        <v>735000</v>
      </c>
      <c r="J21" s="84">
        <f>SUM(J19:J20)</f>
        <v>0</v>
      </c>
      <c r="K21" s="84">
        <f t="shared" si="2"/>
        <v>735000</v>
      </c>
    </row>
    <row r="22" spans="1:13">
      <c r="A22" s="11" t="s">
        <v>27</v>
      </c>
      <c r="B22" s="6" t="s">
        <v>28</v>
      </c>
      <c r="C22" s="7">
        <v>3000</v>
      </c>
      <c r="D22" s="82">
        <v>2000</v>
      </c>
      <c r="E22" s="82">
        <f t="shared" si="0"/>
        <v>5000</v>
      </c>
      <c r="F22" s="7">
        <v>1000</v>
      </c>
      <c r="G22" s="82">
        <v>0</v>
      </c>
      <c r="H22" s="91">
        <f t="shared" si="1"/>
        <v>1000</v>
      </c>
      <c r="I22" s="82">
        <v>1000</v>
      </c>
      <c r="J22" s="82">
        <v>0</v>
      </c>
      <c r="K22" s="82">
        <f t="shared" si="2"/>
        <v>1000</v>
      </c>
    </row>
    <row r="23" spans="1:13">
      <c r="A23" s="8" t="s">
        <v>29</v>
      </c>
      <c r="B23" s="9" t="s">
        <v>15</v>
      </c>
      <c r="C23" s="12">
        <v>3000</v>
      </c>
      <c r="D23" s="84">
        <f>SUM(D22)</f>
        <v>2000</v>
      </c>
      <c r="E23" s="84">
        <f t="shared" si="0"/>
        <v>5000</v>
      </c>
      <c r="F23" s="12">
        <v>1000</v>
      </c>
      <c r="G23" s="84">
        <f>SUM(G22)</f>
        <v>0</v>
      </c>
      <c r="H23" s="130">
        <f t="shared" si="1"/>
        <v>1000</v>
      </c>
      <c r="I23" s="84">
        <v>1000</v>
      </c>
      <c r="J23" s="84">
        <f>SUM(J22)</f>
        <v>0</v>
      </c>
      <c r="K23" s="84">
        <f t="shared" si="2"/>
        <v>1000</v>
      </c>
    </row>
    <row r="24" spans="1:13">
      <c r="A24" s="11" t="s">
        <v>30</v>
      </c>
      <c r="B24" s="6" t="s">
        <v>31</v>
      </c>
      <c r="C24" s="7">
        <v>160000</v>
      </c>
      <c r="D24" s="82">
        <v>0</v>
      </c>
      <c r="E24" s="82">
        <f t="shared" si="0"/>
        <v>160000</v>
      </c>
      <c r="F24" s="7">
        <v>160000</v>
      </c>
      <c r="G24" s="82">
        <v>0</v>
      </c>
      <c r="H24" s="91">
        <f t="shared" si="1"/>
        <v>160000</v>
      </c>
      <c r="I24" s="82">
        <v>160000</v>
      </c>
      <c r="J24" s="82">
        <v>0</v>
      </c>
      <c r="K24" s="82">
        <f t="shared" si="2"/>
        <v>160000</v>
      </c>
    </row>
    <row r="25" spans="1:13">
      <c r="A25" s="8" t="s">
        <v>32</v>
      </c>
      <c r="B25" s="9" t="s">
        <v>15</v>
      </c>
      <c r="C25" s="12">
        <v>160000</v>
      </c>
      <c r="D25" s="84">
        <f>SUM(D24)</f>
        <v>0</v>
      </c>
      <c r="E25" s="84">
        <f t="shared" si="0"/>
        <v>160000</v>
      </c>
      <c r="F25" s="12">
        <v>160000</v>
      </c>
      <c r="G25" s="84">
        <f>SUM(G24)</f>
        <v>0</v>
      </c>
      <c r="H25" s="130">
        <f t="shared" si="1"/>
        <v>160000</v>
      </c>
      <c r="I25" s="84">
        <v>160000</v>
      </c>
      <c r="J25" s="84">
        <f>SUM(J24)</f>
        <v>0</v>
      </c>
      <c r="K25" s="84">
        <f t="shared" si="2"/>
        <v>160000</v>
      </c>
    </row>
    <row r="26" spans="1:13">
      <c r="A26" s="11" t="s">
        <v>33</v>
      </c>
      <c r="B26" s="6" t="s">
        <v>34</v>
      </c>
      <c r="C26" s="7">
        <v>1500</v>
      </c>
      <c r="D26" s="82">
        <v>4000</v>
      </c>
      <c r="E26" s="82">
        <f t="shared" si="0"/>
        <v>5500</v>
      </c>
      <c r="F26" s="7">
        <v>3002</v>
      </c>
      <c r="G26" s="82">
        <v>0</v>
      </c>
      <c r="H26" s="91">
        <f t="shared" si="1"/>
        <v>3002</v>
      </c>
      <c r="I26" s="82">
        <v>3002</v>
      </c>
      <c r="J26" s="82">
        <v>0</v>
      </c>
      <c r="K26" s="82">
        <f t="shared" si="2"/>
        <v>3002</v>
      </c>
    </row>
    <row r="27" spans="1:13">
      <c r="A27" s="11" t="s">
        <v>35</v>
      </c>
      <c r="B27" s="6" t="s">
        <v>36</v>
      </c>
      <c r="C27" s="7">
        <v>0</v>
      </c>
      <c r="D27" s="82">
        <v>0</v>
      </c>
      <c r="E27" s="82">
        <f t="shared" si="0"/>
        <v>0</v>
      </c>
      <c r="F27" s="7">
        <v>0</v>
      </c>
      <c r="G27" s="82">
        <v>0</v>
      </c>
      <c r="H27" s="91">
        <f t="shared" si="1"/>
        <v>0</v>
      </c>
      <c r="I27" s="82">
        <v>0</v>
      </c>
      <c r="J27" s="82">
        <v>0</v>
      </c>
      <c r="K27" s="82">
        <f t="shared" si="2"/>
        <v>0</v>
      </c>
    </row>
    <row r="28" spans="1:13">
      <c r="A28" s="8" t="s">
        <v>37</v>
      </c>
      <c r="B28" s="9" t="s">
        <v>15</v>
      </c>
      <c r="C28" s="12">
        <v>1500</v>
      </c>
      <c r="D28" s="84">
        <f>SUM(D26:D27)</f>
        <v>4000</v>
      </c>
      <c r="E28" s="84">
        <f t="shared" si="0"/>
        <v>5500</v>
      </c>
      <c r="F28" s="12">
        <v>3002</v>
      </c>
      <c r="G28" s="84">
        <f>SUM(G26:G27)</f>
        <v>0</v>
      </c>
      <c r="H28" s="130">
        <f t="shared" si="1"/>
        <v>3002</v>
      </c>
      <c r="I28" s="84">
        <v>3002</v>
      </c>
      <c r="J28" s="84">
        <f>SUM(J26:J27)</f>
        <v>0</v>
      </c>
      <c r="K28" s="84">
        <f t="shared" si="2"/>
        <v>3002</v>
      </c>
    </row>
    <row r="29" spans="1:13">
      <c r="A29" s="5" t="s">
        <v>38</v>
      </c>
      <c r="B29" s="6" t="s">
        <v>39</v>
      </c>
      <c r="C29" s="7">
        <v>4000</v>
      </c>
      <c r="D29" s="82">
        <v>0</v>
      </c>
      <c r="E29" s="82">
        <f t="shared" si="0"/>
        <v>4000</v>
      </c>
      <c r="F29" s="7">
        <v>4000</v>
      </c>
      <c r="G29" s="82">
        <v>0</v>
      </c>
      <c r="H29" s="91">
        <f t="shared" si="1"/>
        <v>4000</v>
      </c>
      <c r="I29" s="82">
        <v>4000</v>
      </c>
      <c r="J29" s="82">
        <v>0</v>
      </c>
      <c r="K29" s="82">
        <f t="shared" si="2"/>
        <v>4000</v>
      </c>
    </row>
    <row r="30" spans="1:13">
      <c r="A30" s="5" t="s">
        <v>40</v>
      </c>
      <c r="B30" s="6" t="s">
        <v>41</v>
      </c>
      <c r="C30" s="7">
        <v>150</v>
      </c>
      <c r="D30" s="82">
        <v>-100</v>
      </c>
      <c r="E30" s="82">
        <f t="shared" ref="E30:E32" si="3">SUM(C30:D30)</f>
        <v>50</v>
      </c>
      <c r="F30" s="7">
        <v>150</v>
      </c>
      <c r="G30" s="82">
        <v>0</v>
      </c>
      <c r="H30" s="91">
        <f t="shared" ref="H30:H32" si="4">SUM(F30:G30)</f>
        <v>150</v>
      </c>
      <c r="I30" s="82">
        <v>150</v>
      </c>
      <c r="J30" s="82">
        <v>0</v>
      </c>
      <c r="K30" s="82">
        <f t="shared" ref="K30:K32" si="5">SUM(I30:J30)</f>
        <v>150</v>
      </c>
    </row>
    <row r="31" spans="1:13">
      <c r="A31" s="11" t="s">
        <v>42</v>
      </c>
      <c r="B31" s="6" t="s">
        <v>43</v>
      </c>
      <c r="C31" s="7">
        <v>2576</v>
      </c>
      <c r="D31" s="82">
        <v>0</v>
      </c>
      <c r="E31" s="82">
        <f t="shared" si="3"/>
        <v>2576</v>
      </c>
      <c r="F31" s="7">
        <v>3300</v>
      </c>
      <c r="G31" s="82">
        <v>0</v>
      </c>
      <c r="H31" s="91">
        <f t="shared" si="4"/>
        <v>3300</v>
      </c>
      <c r="I31" s="82">
        <v>3300</v>
      </c>
      <c r="J31" s="82">
        <v>0</v>
      </c>
      <c r="K31" s="82">
        <f t="shared" si="5"/>
        <v>3300</v>
      </c>
    </row>
    <row r="32" spans="1:13">
      <c r="A32" s="11" t="s">
        <v>44</v>
      </c>
      <c r="B32" s="6" t="s">
        <v>45</v>
      </c>
      <c r="C32" s="7">
        <v>110</v>
      </c>
      <c r="D32" s="82">
        <v>-80</v>
      </c>
      <c r="E32" s="82">
        <f t="shared" si="3"/>
        <v>30</v>
      </c>
      <c r="F32" s="7">
        <v>380</v>
      </c>
      <c r="G32" s="82">
        <v>0</v>
      </c>
      <c r="H32" s="91">
        <f t="shared" si="4"/>
        <v>380</v>
      </c>
      <c r="I32" s="82">
        <v>380</v>
      </c>
      <c r="J32" s="82">
        <v>0</v>
      </c>
      <c r="K32" s="82">
        <f t="shared" si="5"/>
        <v>380</v>
      </c>
    </row>
    <row r="33" spans="1:11">
      <c r="A33" s="8" t="s">
        <v>46</v>
      </c>
      <c r="B33" s="9" t="s">
        <v>9</v>
      </c>
      <c r="C33" s="12">
        <v>6836</v>
      </c>
      <c r="D33" s="84">
        <f>SUM(D29:D32)</f>
        <v>-180</v>
      </c>
      <c r="E33" s="84">
        <f>SUM(C33:D33)</f>
        <v>6656</v>
      </c>
      <c r="F33" s="12">
        <v>7830</v>
      </c>
      <c r="G33" s="84">
        <f>SUM(G29:G32)</f>
        <v>0</v>
      </c>
      <c r="H33" s="130">
        <f>SUM(F33:G33)</f>
        <v>7830</v>
      </c>
      <c r="I33" s="84">
        <v>7830</v>
      </c>
      <c r="J33" s="84">
        <f>SUM(J29:J32)</f>
        <v>0</v>
      </c>
      <c r="K33" s="84">
        <f>SUM(I33:J33)</f>
        <v>7830</v>
      </c>
    </row>
    <row r="34" spans="1:11">
      <c r="A34" s="5" t="s">
        <v>47</v>
      </c>
      <c r="B34" s="6" t="s">
        <v>48</v>
      </c>
      <c r="C34" s="7">
        <v>200</v>
      </c>
      <c r="D34" s="82">
        <v>-180</v>
      </c>
      <c r="E34" s="82">
        <f>SUM(C34:D34)</f>
        <v>20</v>
      </c>
      <c r="F34" s="7">
        <v>200</v>
      </c>
      <c r="G34" s="82">
        <v>0</v>
      </c>
      <c r="H34" s="91">
        <f>SUM(F34:G34)</f>
        <v>200</v>
      </c>
      <c r="I34" s="82">
        <v>200</v>
      </c>
      <c r="J34" s="82">
        <v>0</v>
      </c>
      <c r="K34" s="82">
        <f>SUM(I34:J34)</f>
        <v>200</v>
      </c>
    </row>
    <row r="35" spans="1:11">
      <c r="A35" s="5" t="s">
        <v>49</v>
      </c>
      <c r="B35" s="6" t="s">
        <v>50</v>
      </c>
      <c r="C35" s="7">
        <v>200</v>
      </c>
      <c r="D35" s="82">
        <v>50</v>
      </c>
      <c r="E35" s="82">
        <f t="shared" ref="E35:E40" si="6">SUM(C35:D35)</f>
        <v>250</v>
      </c>
      <c r="F35" s="7">
        <v>400</v>
      </c>
      <c r="G35" s="82">
        <v>0</v>
      </c>
      <c r="H35" s="91">
        <f t="shared" ref="H35:H40" si="7">SUM(F35:G35)</f>
        <v>400</v>
      </c>
      <c r="I35" s="82">
        <v>400</v>
      </c>
      <c r="J35" s="82">
        <v>0</v>
      </c>
      <c r="K35" s="82">
        <f t="shared" ref="K35:K40" si="8">SUM(I35:J35)</f>
        <v>400</v>
      </c>
    </row>
    <row r="36" spans="1:11">
      <c r="A36" s="5" t="s">
        <v>51</v>
      </c>
      <c r="B36" s="6" t="s">
        <v>52</v>
      </c>
      <c r="C36" s="7">
        <v>20000</v>
      </c>
      <c r="D36" s="82">
        <v>0</v>
      </c>
      <c r="E36" s="82">
        <f t="shared" si="6"/>
        <v>20000</v>
      </c>
      <c r="F36" s="7">
        <v>20000</v>
      </c>
      <c r="G36" s="82">
        <v>0</v>
      </c>
      <c r="H36" s="91">
        <f t="shared" si="7"/>
        <v>20000</v>
      </c>
      <c r="I36" s="82">
        <v>20000</v>
      </c>
      <c r="J36" s="82">
        <v>0</v>
      </c>
      <c r="K36" s="82">
        <f t="shared" si="8"/>
        <v>20000</v>
      </c>
    </row>
    <row r="37" spans="1:11">
      <c r="A37" s="5" t="s">
        <v>53</v>
      </c>
      <c r="B37" s="6" t="s">
        <v>54</v>
      </c>
      <c r="C37" s="7">
        <v>1000</v>
      </c>
      <c r="D37" s="82">
        <v>200</v>
      </c>
      <c r="E37" s="82">
        <f t="shared" si="6"/>
        <v>1200</v>
      </c>
      <c r="F37" s="7">
        <v>1000</v>
      </c>
      <c r="G37" s="82">
        <v>0</v>
      </c>
      <c r="H37" s="91">
        <f t="shared" si="7"/>
        <v>1000</v>
      </c>
      <c r="I37" s="82">
        <v>1000</v>
      </c>
      <c r="J37" s="82">
        <v>0</v>
      </c>
      <c r="K37" s="82">
        <f t="shared" si="8"/>
        <v>1000</v>
      </c>
    </row>
    <row r="38" spans="1:11">
      <c r="A38" s="5" t="s">
        <v>55</v>
      </c>
      <c r="B38" s="6" t="s">
        <v>56</v>
      </c>
      <c r="C38" s="7">
        <v>2500</v>
      </c>
      <c r="D38" s="82">
        <v>-1200</v>
      </c>
      <c r="E38" s="82">
        <f t="shared" si="6"/>
        <v>1300</v>
      </c>
      <c r="F38" s="7">
        <v>2900</v>
      </c>
      <c r="G38" s="82">
        <v>0</v>
      </c>
      <c r="H38" s="91">
        <f t="shared" si="7"/>
        <v>2900</v>
      </c>
      <c r="I38" s="82">
        <v>2900</v>
      </c>
      <c r="J38" s="82">
        <v>0</v>
      </c>
      <c r="K38" s="82">
        <f t="shared" si="8"/>
        <v>2900</v>
      </c>
    </row>
    <row r="39" spans="1:11">
      <c r="A39" s="5" t="s">
        <v>57</v>
      </c>
      <c r="B39" s="6" t="s">
        <v>58</v>
      </c>
      <c r="C39" s="7">
        <v>17500</v>
      </c>
      <c r="D39" s="82">
        <v>-4000</v>
      </c>
      <c r="E39" s="82">
        <f t="shared" si="6"/>
        <v>13500</v>
      </c>
      <c r="F39" s="7">
        <v>17500</v>
      </c>
      <c r="G39" s="82">
        <v>0</v>
      </c>
      <c r="H39" s="91">
        <f t="shared" si="7"/>
        <v>17500</v>
      </c>
      <c r="I39" s="82">
        <v>17500</v>
      </c>
      <c r="J39" s="82">
        <v>0</v>
      </c>
      <c r="K39" s="82">
        <f t="shared" si="8"/>
        <v>17500</v>
      </c>
    </row>
    <row r="40" spans="1:11">
      <c r="A40" s="5" t="s">
        <v>59</v>
      </c>
      <c r="B40" s="6" t="s">
        <v>60</v>
      </c>
      <c r="C40" s="7">
        <v>5600</v>
      </c>
      <c r="D40" s="82">
        <v>0</v>
      </c>
      <c r="E40" s="82">
        <f t="shared" si="6"/>
        <v>5600</v>
      </c>
      <c r="F40" s="7">
        <v>5600</v>
      </c>
      <c r="G40" s="82">
        <v>0</v>
      </c>
      <c r="H40" s="91">
        <f t="shared" si="7"/>
        <v>5600</v>
      </c>
      <c r="I40" s="82">
        <v>5600</v>
      </c>
      <c r="J40" s="82">
        <v>0</v>
      </c>
      <c r="K40" s="82">
        <f t="shared" si="8"/>
        <v>5600</v>
      </c>
    </row>
    <row r="41" spans="1:11">
      <c r="A41" s="13" t="s">
        <v>61</v>
      </c>
      <c r="B41" s="9" t="s">
        <v>15</v>
      </c>
      <c r="C41" s="12">
        <v>47000</v>
      </c>
      <c r="D41" s="84">
        <f>SUM(D34:D40)</f>
        <v>-5130</v>
      </c>
      <c r="E41" s="84">
        <f>SUM(C41:D41)</f>
        <v>41870</v>
      </c>
      <c r="F41" s="12">
        <v>47600</v>
      </c>
      <c r="G41" s="84">
        <f>SUM(G34:G40)</f>
        <v>0</v>
      </c>
      <c r="H41" s="130">
        <f>SUM(F41:G41)</f>
        <v>47600</v>
      </c>
      <c r="I41" s="84">
        <v>47600</v>
      </c>
      <c r="J41" s="84">
        <f>SUM(J34:J40)</f>
        <v>0</v>
      </c>
      <c r="K41" s="84">
        <f>SUM(I41:J41)</f>
        <v>47600</v>
      </c>
    </row>
    <row r="42" spans="1:11">
      <c r="A42" s="15" t="s">
        <v>62</v>
      </c>
      <c r="B42" s="16" t="s">
        <v>63</v>
      </c>
      <c r="C42" s="7">
        <v>35300</v>
      </c>
      <c r="D42" s="82">
        <v>-4500</v>
      </c>
      <c r="E42" s="82">
        <f>SUM(C42:D42)</f>
        <v>30800</v>
      </c>
      <c r="F42" s="7">
        <v>36000</v>
      </c>
      <c r="G42" s="82">
        <v>0</v>
      </c>
      <c r="H42" s="91">
        <f>SUM(F42:G42)</f>
        <v>36000</v>
      </c>
      <c r="I42" s="82">
        <v>36000</v>
      </c>
      <c r="J42" s="82">
        <v>0</v>
      </c>
      <c r="K42" s="82">
        <f>SUM(I42:J42)</f>
        <v>36000</v>
      </c>
    </row>
    <row r="43" spans="1:11">
      <c r="A43" s="15" t="s">
        <v>64</v>
      </c>
      <c r="B43" s="16" t="s">
        <v>65</v>
      </c>
      <c r="C43" s="7">
        <v>3200</v>
      </c>
      <c r="D43" s="82">
        <v>200</v>
      </c>
      <c r="E43" s="82">
        <f>SUM(C43:D43)</f>
        <v>3400</v>
      </c>
      <c r="F43" s="7">
        <v>8000</v>
      </c>
      <c r="G43" s="82">
        <v>0</v>
      </c>
      <c r="H43" s="91">
        <f>SUM(F43:G43)</f>
        <v>8000</v>
      </c>
      <c r="I43" s="82">
        <v>8000</v>
      </c>
      <c r="J43" s="82">
        <v>0</v>
      </c>
      <c r="K43" s="82">
        <f>SUM(I43:J43)</f>
        <v>8000</v>
      </c>
    </row>
    <row r="44" spans="1:11">
      <c r="A44" s="8" t="s">
        <v>66</v>
      </c>
      <c r="B44" s="9" t="s">
        <v>15</v>
      </c>
      <c r="C44" s="12">
        <v>38500</v>
      </c>
      <c r="D44" s="84">
        <f>SUM(D42:D43)</f>
        <v>-4300</v>
      </c>
      <c r="E44" s="84">
        <f>SUM(C44:D44)</f>
        <v>34200</v>
      </c>
      <c r="F44" s="12">
        <v>44000</v>
      </c>
      <c r="G44" s="84">
        <f>SUM(G42:G43)</f>
        <v>0</v>
      </c>
      <c r="H44" s="130">
        <f>SUM(F44:G44)</f>
        <v>44000</v>
      </c>
      <c r="I44" s="84">
        <v>44000</v>
      </c>
      <c r="J44" s="84">
        <f>SUM(J42:J43)</f>
        <v>0</v>
      </c>
      <c r="K44" s="84">
        <f>SUM(I44:J44)</f>
        <v>44000</v>
      </c>
    </row>
    <row r="45" spans="1:11">
      <c r="A45" s="11" t="s">
        <v>67</v>
      </c>
      <c r="B45" s="6" t="s">
        <v>68</v>
      </c>
      <c r="C45" s="7">
        <v>100</v>
      </c>
      <c r="D45" s="82">
        <v>-50</v>
      </c>
      <c r="E45" s="82">
        <f>SUM(C45:D45)</f>
        <v>50</v>
      </c>
      <c r="F45" s="7">
        <v>100</v>
      </c>
      <c r="G45" s="82">
        <v>0</v>
      </c>
      <c r="H45" s="91">
        <f>SUM(F45:G45)</f>
        <v>100</v>
      </c>
      <c r="I45" s="82">
        <v>100</v>
      </c>
      <c r="J45" s="82">
        <v>0</v>
      </c>
      <c r="K45" s="82">
        <f>SUM(I45:J45)</f>
        <v>100</v>
      </c>
    </row>
    <row r="46" spans="1:11">
      <c r="A46" s="11" t="s">
        <v>69</v>
      </c>
      <c r="B46" s="6" t="s">
        <v>70</v>
      </c>
      <c r="C46" s="7">
        <v>1000</v>
      </c>
      <c r="D46" s="82">
        <v>-800</v>
      </c>
      <c r="E46" s="82">
        <f t="shared" ref="E46:E47" si="9">SUM(C46:D46)</f>
        <v>200</v>
      </c>
      <c r="F46" s="7">
        <v>1000</v>
      </c>
      <c r="G46" s="82">
        <v>0</v>
      </c>
      <c r="H46" s="91">
        <f t="shared" ref="H46:H47" si="10">SUM(F46:G46)</f>
        <v>1000</v>
      </c>
      <c r="I46" s="82">
        <v>1000</v>
      </c>
      <c r="J46" s="82">
        <v>0</v>
      </c>
      <c r="K46" s="82">
        <f t="shared" ref="K46:K47" si="11">SUM(I46:J46)</f>
        <v>1000</v>
      </c>
    </row>
    <row r="47" spans="1:11">
      <c r="A47" s="17" t="s">
        <v>71</v>
      </c>
      <c r="B47" s="16" t="s">
        <v>72</v>
      </c>
      <c r="C47" s="7">
        <v>40466</v>
      </c>
      <c r="D47" s="82">
        <v>1080</v>
      </c>
      <c r="E47" s="82">
        <f t="shared" si="9"/>
        <v>41546</v>
      </c>
      <c r="F47" s="7">
        <v>18000</v>
      </c>
      <c r="G47" s="82">
        <v>0</v>
      </c>
      <c r="H47" s="91">
        <f t="shared" si="10"/>
        <v>18000</v>
      </c>
      <c r="I47" s="82">
        <v>18000</v>
      </c>
      <c r="J47" s="82">
        <v>0</v>
      </c>
      <c r="K47" s="82">
        <f t="shared" si="11"/>
        <v>18000</v>
      </c>
    </row>
    <row r="48" spans="1:11">
      <c r="A48" s="8" t="s">
        <v>73</v>
      </c>
      <c r="B48" s="9" t="s">
        <v>15</v>
      </c>
      <c r="C48" s="12">
        <v>41566</v>
      </c>
      <c r="D48" s="84">
        <f>SUM(D45:D47)</f>
        <v>230</v>
      </c>
      <c r="E48" s="84">
        <f>SUM(C48:D48)</f>
        <v>41796</v>
      </c>
      <c r="F48" s="12">
        <v>19100</v>
      </c>
      <c r="G48" s="84">
        <f>SUM(G45:G47)</f>
        <v>0</v>
      </c>
      <c r="H48" s="130">
        <f>SUM(F48:G48)</f>
        <v>19100</v>
      </c>
      <c r="I48" s="84">
        <v>19100</v>
      </c>
      <c r="J48" s="84">
        <f>SUM(J45:J47)</f>
        <v>0</v>
      </c>
      <c r="K48" s="84">
        <f>SUM(I48:J48)</f>
        <v>19100</v>
      </c>
    </row>
    <row r="49" spans="1:13">
      <c r="A49" s="5" t="s">
        <v>74</v>
      </c>
      <c r="B49" s="6" t="s">
        <v>75</v>
      </c>
      <c r="C49" s="7">
        <v>325000</v>
      </c>
      <c r="D49" s="82">
        <v>0</v>
      </c>
      <c r="E49" s="85">
        <f t="shared" ref="E49:E52" si="12">SUM(C49:D49)</f>
        <v>325000</v>
      </c>
      <c r="F49" s="7">
        <v>200000</v>
      </c>
      <c r="G49" s="82">
        <v>0</v>
      </c>
      <c r="H49" s="91">
        <f t="shared" ref="H49:H52" si="13">SUM(F49:G49)</f>
        <v>200000</v>
      </c>
      <c r="I49" s="82">
        <v>200000</v>
      </c>
      <c r="J49" s="82">
        <v>0</v>
      </c>
      <c r="K49" s="82">
        <f t="shared" ref="K49:K52" si="14">SUM(I49:J49)</f>
        <v>200000</v>
      </c>
    </row>
    <row r="50" spans="1:13">
      <c r="A50" s="5" t="s">
        <v>76</v>
      </c>
      <c r="B50" s="6" t="s">
        <v>77</v>
      </c>
      <c r="C50" s="7">
        <v>75000</v>
      </c>
      <c r="D50" s="82">
        <v>0</v>
      </c>
      <c r="E50" s="85">
        <f t="shared" si="12"/>
        <v>75000</v>
      </c>
      <c r="F50" s="7">
        <v>0</v>
      </c>
      <c r="G50" s="82">
        <v>0</v>
      </c>
      <c r="H50" s="91">
        <f t="shared" si="13"/>
        <v>0</v>
      </c>
      <c r="I50" s="82">
        <v>0</v>
      </c>
      <c r="J50" s="82">
        <v>0</v>
      </c>
      <c r="K50" s="82">
        <f t="shared" si="14"/>
        <v>0</v>
      </c>
    </row>
    <row r="51" spans="1:13">
      <c r="A51" s="126" t="s">
        <v>349</v>
      </c>
      <c r="B51" s="120" t="s">
        <v>350</v>
      </c>
      <c r="C51" s="121">
        <v>3</v>
      </c>
      <c r="D51" s="121">
        <v>0</v>
      </c>
      <c r="E51" s="127">
        <f>SUM(C51:D51)</f>
        <v>3</v>
      </c>
      <c r="F51" s="7">
        <v>0</v>
      </c>
      <c r="G51" s="82">
        <v>0</v>
      </c>
      <c r="H51" s="91">
        <f t="shared" ref="H51" si="15">SUM(F51:G51)</f>
        <v>0</v>
      </c>
      <c r="I51" s="82">
        <v>0</v>
      </c>
      <c r="J51" s="82">
        <v>0</v>
      </c>
      <c r="K51" s="82">
        <f t="shared" ref="K51" si="16">SUM(I51:J51)</f>
        <v>0</v>
      </c>
    </row>
    <row r="52" spans="1:13">
      <c r="A52" s="5" t="s">
        <v>78</v>
      </c>
      <c r="B52" s="6" t="s">
        <v>79</v>
      </c>
      <c r="C52" s="7">
        <v>15000</v>
      </c>
      <c r="D52" s="82">
        <v>-14500</v>
      </c>
      <c r="E52" s="85">
        <f t="shared" si="12"/>
        <v>500</v>
      </c>
      <c r="F52" s="7">
        <v>15000</v>
      </c>
      <c r="G52" s="82">
        <v>0</v>
      </c>
      <c r="H52" s="91">
        <f t="shared" si="13"/>
        <v>15000</v>
      </c>
      <c r="I52" s="82">
        <v>15000</v>
      </c>
      <c r="J52" s="82">
        <v>0</v>
      </c>
      <c r="K52" s="82">
        <f t="shared" si="14"/>
        <v>15000</v>
      </c>
    </row>
    <row r="53" spans="1:13">
      <c r="A53" s="8" t="s">
        <v>80</v>
      </c>
      <c r="B53" s="9" t="s">
        <v>9</v>
      </c>
      <c r="C53" s="12">
        <v>415003</v>
      </c>
      <c r="D53" s="84">
        <f>SUM(D49:D52)</f>
        <v>-14500</v>
      </c>
      <c r="E53" s="84">
        <f t="shared" ref="E53:E84" si="17">SUM(C53:D53)</f>
        <v>400503</v>
      </c>
      <c r="F53" s="12">
        <v>215000</v>
      </c>
      <c r="G53" s="84">
        <f>SUM(G49:G52)</f>
        <v>0</v>
      </c>
      <c r="H53" s="130">
        <f t="shared" ref="H53:H59" si="18">SUM(F53:G53)</f>
        <v>215000</v>
      </c>
      <c r="I53" s="84">
        <v>215000</v>
      </c>
      <c r="J53" s="84">
        <f>SUM(J49:J52)</f>
        <v>0</v>
      </c>
      <c r="K53" s="84">
        <f t="shared" ref="K53:K59" si="19">SUM(I53:J53)</f>
        <v>215000</v>
      </c>
    </row>
    <row r="54" spans="1:13">
      <c r="A54" s="11" t="s">
        <v>81</v>
      </c>
      <c r="B54" s="6" t="s">
        <v>82</v>
      </c>
      <c r="C54" s="7">
        <v>150000</v>
      </c>
      <c r="D54" s="82">
        <v>130000</v>
      </c>
      <c r="E54" s="82">
        <f t="shared" si="17"/>
        <v>280000</v>
      </c>
      <c r="F54" s="7">
        <v>0</v>
      </c>
      <c r="G54" s="82">
        <v>0</v>
      </c>
      <c r="H54" s="91">
        <f t="shared" si="18"/>
        <v>0</v>
      </c>
      <c r="I54" s="82">
        <v>0</v>
      </c>
      <c r="J54" s="82">
        <v>0</v>
      </c>
      <c r="K54" s="82">
        <f t="shared" si="19"/>
        <v>0</v>
      </c>
      <c r="M54" s="31"/>
    </row>
    <row r="55" spans="1:13">
      <c r="A55" s="8" t="s">
        <v>83</v>
      </c>
      <c r="B55" s="9" t="s">
        <v>15</v>
      </c>
      <c r="C55" s="12">
        <v>150000</v>
      </c>
      <c r="D55" s="84">
        <f>SUM(D54)</f>
        <v>130000</v>
      </c>
      <c r="E55" s="84">
        <f t="shared" si="17"/>
        <v>280000</v>
      </c>
      <c r="F55" s="12">
        <v>0</v>
      </c>
      <c r="G55" s="84">
        <f>SUM(G54)</f>
        <v>0</v>
      </c>
      <c r="H55" s="130">
        <f t="shared" si="18"/>
        <v>0</v>
      </c>
      <c r="I55" s="84">
        <v>0</v>
      </c>
      <c r="J55" s="84">
        <f>SUM(J54)</f>
        <v>0</v>
      </c>
      <c r="K55" s="84">
        <f t="shared" si="19"/>
        <v>0</v>
      </c>
    </row>
    <row r="56" spans="1:13">
      <c r="A56" s="11" t="s">
        <v>84</v>
      </c>
      <c r="B56" s="6" t="s">
        <v>85</v>
      </c>
      <c r="C56" s="7">
        <v>302125</v>
      </c>
      <c r="D56" s="82">
        <v>0</v>
      </c>
      <c r="E56" s="82">
        <f t="shared" si="17"/>
        <v>302125</v>
      </c>
      <c r="F56" s="7">
        <v>302125</v>
      </c>
      <c r="G56" s="82">
        <v>0</v>
      </c>
      <c r="H56" s="91">
        <f t="shared" si="18"/>
        <v>302125</v>
      </c>
      <c r="I56" s="82">
        <v>302125</v>
      </c>
      <c r="J56" s="82">
        <v>0</v>
      </c>
      <c r="K56" s="82">
        <f t="shared" si="19"/>
        <v>302125</v>
      </c>
    </row>
    <row r="57" spans="1:13">
      <c r="A57" s="11" t="s">
        <v>86</v>
      </c>
      <c r="B57" s="6" t="s">
        <v>302</v>
      </c>
      <c r="C57" s="7">
        <v>8462924</v>
      </c>
      <c r="D57" s="82">
        <v>338291</v>
      </c>
      <c r="E57" s="82">
        <f t="shared" si="17"/>
        <v>8801215</v>
      </c>
      <c r="F57" s="7">
        <v>8319251</v>
      </c>
      <c r="G57" s="82">
        <v>0</v>
      </c>
      <c r="H57" s="91">
        <f t="shared" si="18"/>
        <v>8319251</v>
      </c>
      <c r="I57" s="82">
        <v>8319251</v>
      </c>
      <c r="J57" s="82">
        <v>0</v>
      </c>
      <c r="K57" s="82">
        <f t="shared" si="19"/>
        <v>8319251</v>
      </c>
    </row>
    <row r="58" spans="1:13">
      <c r="A58" s="11" t="s">
        <v>86</v>
      </c>
      <c r="B58" s="6" t="s">
        <v>87</v>
      </c>
      <c r="C58" s="7">
        <v>412335</v>
      </c>
      <c r="D58" s="82">
        <v>91000</v>
      </c>
      <c r="E58" s="82">
        <f t="shared" si="17"/>
        <v>503335</v>
      </c>
      <c r="F58" s="7">
        <v>412335</v>
      </c>
      <c r="G58" s="82">
        <v>0</v>
      </c>
      <c r="H58" s="91">
        <f t="shared" si="18"/>
        <v>412335</v>
      </c>
      <c r="I58" s="82">
        <v>412335</v>
      </c>
      <c r="J58" s="82">
        <v>0</v>
      </c>
      <c r="K58" s="82">
        <f t="shared" si="19"/>
        <v>412335</v>
      </c>
    </row>
    <row r="59" spans="1:13">
      <c r="A59" s="60" t="s">
        <v>86</v>
      </c>
      <c r="B59" s="6" t="s">
        <v>296</v>
      </c>
      <c r="C59" s="59">
        <v>118684</v>
      </c>
      <c r="D59" s="82">
        <v>0</v>
      </c>
      <c r="E59" s="82">
        <f t="shared" si="17"/>
        <v>118684</v>
      </c>
      <c r="F59" s="59">
        <v>118684</v>
      </c>
      <c r="G59" s="82">
        <v>0</v>
      </c>
      <c r="H59" s="91">
        <f t="shared" si="18"/>
        <v>118684</v>
      </c>
      <c r="I59" s="82">
        <v>118684</v>
      </c>
      <c r="J59" s="82">
        <v>0</v>
      </c>
      <c r="K59" s="82">
        <f t="shared" si="19"/>
        <v>118684</v>
      </c>
    </row>
    <row r="60" spans="1:13">
      <c r="A60" s="60" t="s">
        <v>86</v>
      </c>
      <c r="B60" s="120" t="s">
        <v>347</v>
      </c>
      <c r="C60" s="121">
        <v>2192</v>
      </c>
      <c r="D60" s="121">
        <v>2760</v>
      </c>
      <c r="E60" s="121">
        <f t="shared" si="17"/>
        <v>4952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</row>
    <row r="61" spans="1:13">
      <c r="A61" s="11" t="s">
        <v>84</v>
      </c>
      <c r="B61" s="6" t="s">
        <v>88</v>
      </c>
      <c r="C61" s="7">
        <v>110000</v>
      </c>
      <c r="D61" s="82">
        <v>0</v>
      </c>
      <c r="E61" s="82">
        <f t="shared" si="17"/>
        <v>110000</v>
      </c>
      <c r="F61" s="7">
        <v>110000</v>
      </c>
      <c r="G61" s="82">
        <v>0</v>
      </c>
      <c r="H61" s="91">
        <f t="shared" ref="H61:H68" si="20">SUM(F61:G61)</f>
        <v>110000</v>
      </c>
      <c r="I61" s="82">
        <v>110000</v>
      </c>
      <c r="J61" s="82">
        <v>0</v>
      </c>
      <c r="K61" s="82">
        <f t="shared" ref="K61:K68" si="21">SUM(I61:J61)</f>
        <v>110000</v>
      </c>
    </row>
    <row r="62" spans="1:13">
      <c r="A62" s="11" t="s">
        <v>84</v>
      </c>
      <c r="B62" s="6" t="s">
        <v>89</v>
      </c>
      <c r="C62" s="7">
        <v>48636</v>
      </c>
      <c r="D62" s="82">
        <v>0</v>
      </c>
      <c r="E62" s="82">
        <f t="shared" si="17"/>
        <v>48636</v>
      </c>
      <c r="F62" s="7">
        <v>0</v>
      </c>
      <c r="G62" s="82">
        <v>0</v>
      </c>
      <c r="H62" s="91">
        <f t="shared" si="20"/>
        <v>0</v>
      </c>
      <c r="I62" s="82">
        <v>0</v>
      </c>
      <c r="J62" s="82">
        <v>0</v>
      </c>
      <c r="K62" s="82">
        <f t="shared" si="21"/>
        <v>0</v>
      </c>
    </row>
    <row r="63" spans="1:13">
      <c r="A63" s="11" t="s">
        <v>84</v>
      </c>
      <c r="B63" s="98" t="s">
        <v>321</v>
      </c>
      <c r="C63" s="67">
        <v>499</v>
      </c>
      <c r="D63" s="82">
        <v>0</v>
      </c>
      <c r="E63" s="67">
        <f t="shared" si="17"/>
        <v>499</v>
      </c>
      <c r="F63" s="7">
        <v>0</v>
      </c>
      <c r="G63" s="82">
        <v>0</v>
      </c>
      <c r="H63" s="91">
        <f t="shared" si="20"/>
        <v>0</v>
      </c>
      <c r="I63" s="82">
        <v>0</v>
      </c>
      <c r="J63" s="82">
        <v>0</v>
      </c>
      <c r="K63" s="82">
        <f t="shared" si="21"/>
        <v>0</v>
      </c>
    </row>
    <row r="64" spans="1:13">
      <c r="A64" s="11" t="s">
        <v>84</v>
      </c>
      <c r="B64" s="6" t="s">
        <v>284</v>
      </c>
      <c r="C64" s="59">
        <v>24232</v>
      </c>
      <c r="D64" s="82">
        <v>-24232</v>
      </c>
      <c r="E64" s="82">
        <f t="shared" si="17"/>
        <v>0</v>
      </c>
      <c r="F64" s="59">
        <v>0</v>
      </c>
      <c r="G64" s="82">
        <v>0</v>
      </c>
      <c r="H64" s="91">
        <f t="shared" si="20"/>
        <v>0</v>
      </c>
      <c r="I64" s="82">
        <v>0</v>
      </c>
      <c r="J64" s="82">
        <v>0</v>
      </c>
      <c r="K64" s="82">
        <f t="shared" si="21"/>
        <v>0</v>
      </c>
    </row>
    <row r="65" spans="1:11">
      <c r="A65" s="60" t="s">
        <v>84</v>
      </c>
      <c r="B65" s="6" t="s">
        <v>287</v>
      </c>
      <c r="C65" s="59">
        <v>25760</v>
      </c>
      <c r="D65" s="82">
        <v>0</v>
      </c>
      <c r="E65" s="82">
        <f t="shared" si="17"/>
        <v>25760</v>
      </c>
      <c r="F65" s="59">
        <v>0</v>
      </c>
      <c r="G65" s="82">
        <v>0</v>
      </c>
      <c r="H65" s="91">
        <f t="shared" si="20"/>
        <v>0</v>
      </c>
      <c r="I65" s="82">
        <v>0</v>
      </c>
      <c r="J65" s="82">
        <v>0</v>
      </c>
      <c r="K65" s="82">
        <f t="shared" si="21"/>
        <v>0</v>
      </c>
    </row>
    <row r="66" spans="1:11">
      <c r="A66" s="60" t="s">
        <v>84</v>
      </c>
      <c r="B66" s="6" t="s">
        <v>291</v>
      </c>
      <c r="C66" s="59">
        <v>0</v>
      </c>
      <c r="D66" s="82">
        <v>0</v>
      </c>
      <c r="E66" s="82">
        <f t="shared" si="17"/>
        <v>0</v>
      </c>
      <c r="F66" s="59">
        <v>0</v>
      </c>
      <c r="G66" s="82">
        <v>0</v>
      </c>
      <c r="H66" s="91">
        <f t="shared" si="20"/>
        <v>0</v>
      </c>
      <c r="I66" s="82">
        <v>0</v>
      </c>
      <c r="J66" s="82">
        <v>0</v>
      </c>
      <c r="K66" s="82">
        <f t="shared" si="21"/>
        <v>0</v>
      </c>
    </row>
    <row r="67" spans="1:11">
      <c r="A67" s="60" t="s">
        <v>84</v>
      </c>
      <c r="B67" s="6" t="s">
        <v>303</v>
      </c>
      <c r="C67" s="59">
        <v>6725</v>
      </c>
      <c r="D67" s="82">
        <v>0</v>
      </c>
      <c r="E67" s="82">
        <f t="shared" si="17"/>
        <v>6725</v>
      </c>
      <c r="F67" s="59">
        <v>0</v>
      </c>
      <c r="G67" s="82">
        <v>0</v>
      </c>
      <c r="H67" s="91">
        <f t="shared" si="20"/>
        <v>0</v>
      </c>
      <c r="I67" s="82">
        <v>0</v>
      </c>
      <c r="J67" s="82">
        <v>0</v>
      </c>
      <c r="K67" s="82">
        <f t="shared" si="21"/>
        <v>0</v>
      </c>
    </row>
    <row r="68" spans="1:11" ht="22.5" customHeight="1">
      <c r="A68" s="60" t="s">
        <v>86</v>
      </c>
      <c r="B68" s="64" t="s">
        <v>299</v>
      </c>
      <c r="C68" s="59">
        <v>22500</v>
      </c>
      <c r="D68" s="82">
        <v>-122</v>
      </c>
      <c r="E68" s="82">
        <f t="shared" si="17"/>
        <v>22378</v>
      </c>
      <c r="F68" s="59">
        <v>0</v>
      </c>
      <c r="G68" s="82">
        <v>0</v>
      </c>
      <c r="H68" s="91">
        <f t="shared" si="20"/>
        <v>0</v>
      </c>
      <c r="I68" s="82">
        <v>0</v>
      </c>
      <c r="J68" s="82">
        <v>0</v>
      </c>
      <c r="K68" s="82">
        <f t="shared" si="21"/>
        <v>0</v>
      </c>
    </row>
    <row r="69" spans="1:11" ht="22.5" customHeight="1">
      <c r="A69" s="60" t="s">
        <v>86</v>
      </c>
      <c r="B69" s="64" t="s">
        <v>361</v>
      </c>
      <c r="C69" s="145">
        <v>0</v>
      </c>
      <c r="D69" s="145">
        <v>13776</v>
      </c>
      <c r="E69" s="145">
        <f t="shared" si="17"/>
        <v>13776</v>
      </c>
      <c r="F69" s="145"/>
      <c r="G69" s="145"/>
      <c r="H69" s="144"/>
      <c r="I69" s="145"/>
      <c r="J69" s="145"/>
      <c r="K69" s="145"/>
    </row>
    <row r="70" spans="1:11" ht="22.5" customHeight="1">
      <c r="A70" s="147" t="s">
        <v>84</v>
      </c>
      <c r="B70" s="64" t="s">
        <v>362</v>
      </c>
      <c r="C70" s="145">
        <v>0</v>
      </c>
      <c r="D70" s="145">
        <v>3017</v>
      </c>
      <c r="E70" s="145">
        <f t="shared" si="17"/>
        <v>3017</v>
      </c>
      <c r="F70" s="145"/>
      <c r="G70" s="145"/>
      <c r="H70" s="144"/>
      <c r="I70" s="145"/>
      <c r="J70" s="145"/>
      <c r="K70" s="145"/>
    </row>
    <row r="71" spans="1:11">
      <c r="A71" s="11" t="s">
        <v>84</v>
      </c>
      <c r="B71" s="6" t="s">
        <v>90</v>
      </c>
      <c r="C71" s="7">
        <v>586806</v>
      </c>
      <c r="D71" s="82">
        <v>0</v>
      </c>
      <c r="E71" s="82">
        <f t="shared" si="17"/>
        <v>586806</v>
      </c>
      <c r="F71" s="7">
        <v>535796</v>
      </c>
      <c r="G71" s="82">
        <v>0</v>
      </c>
      <c r="H71" s="91">
        <f>SUM(F71:G71)</f>
        <v>535796</v>
      </c>
      <c r="I71" s="82">
        <v>535796</v>
      </c>
      <c r="J71" s="82">
        <v>0</v>
      </c>
      <c r="K71" s="82">
        <f>SUM(I71:J71)</f>
        <v>535796</v>
      </c>
    </row>
    <row r="72" spans="1:11">
      <c r="A72" s="11" t="s">
        <v>84</v>
      </c>
      <c r="B72" s="6" t="s">
        <v>91</v>
      </c>
      <c r="C72" s="7">
        <v>9660</v>
      </c>
      <c r="D72" s="82">
        <v>0</v>
      </c>
      <c r="E72" s="82">
        <f t="shared" si="17"/>
        <v>9660</v>
      </c>
      <c r="F72" s="7">
        <v>12128</v>
      </c>
      <c r="G72" s="82">
        <v>0</v>
      </c>
      <c r="H72" s="91">
        <f>SUM(F72:G72)</f>
        <v>12128</v>
      </c>
      <c r="I72" s="82">
        <v>12128</v>
      </c>
      <c r="J72" s="82">
        <v>0</v>
      </c>
      <c r="K72" s="82">
        <f>SUM(I72:J72)</f>
        <v>12128</v>
      </c>
    </row>
    <row r="73" spans="1:11">
      <c r="A73" s="11" t="s">
        <v>84</v>
      </c>
      <c r="B73" s="120" t="s">
        <v>348</v>
      </c>
      <c r="C73" s="121">
        <v>1304</v>
      </c>
      <c r="D73" s="82">
        <v>0</v>
      </c>
      <c r="E73" s="121">
        <f t="shared" si="17"/>
        <v>1304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</row>
    <row r="74" spans="1:11">
      <c r="A74" s="11" t="s">
        <v>84</v>
      </c>
      <c r="B74" s="6" t="s">
        <v>93</v>
      </c>
      <c r="C74" s="7">
        <v>7587</v>
      </c>
      <c r="D74" s="82">
        <v>0</v>
      </c>
      <c r="E74" s="82">
        <f t="shared" si="17"/>
        <v>7587</v>
      </c>
      <c r="F74" s="7">
        <v>7000</v>
      </c>
      <c r="G74" s="82">
        <v>0</v>
      </c>
      <c r="H74" s="91">
        <f t="shared" ref="H74:H80" si="22">SUM(F74:G74)</f>
        <v>7000</v>
      </c>
      <c r="I74" s="82">
        <v>7000</v>
      </c>
      <c r="J74" s="82">
        <v>0</v>
      </c>
      <c r="K74" s="82">
        <f t="shared" ref="K74:K80" si="23">SUM(I74:J74)</f>
        <v>7000</v>
      </c>
    </row>
    <row r="75" spans="1:11">
      <c r="A75" s="11" t="s">
        <v>84</v>
      </c>
      <c r="B75" s="6" t="s">
        <v>300</v>
      </c>
      <c r="C75" s="59">
        <v>22454</v>
      </c>
      <c r="D75" s="82">
        <v>0</v>
      </c>
      <c r="E75" s="82">
        <f t="shared" si="17"/>
        <v>22454</v>
      </c>
      <c r="F75" s="7">
        <v>0</v>
      </c>
      <c r="G75" s="82">
        <v>0</v>
      </c>
      <c r="H75" s="91">
        <f t="shared" si="22"/>
        <v>0</v>
      </c>
      <c r="I75" s="82">
        <v>0</v>
      </c>
      <c r="J75" s="82">
        <v>0</v>
      </c>
      <c r="K75" s="82">
        <f t="shared" si="23"/>
        <v>0</v>
      </c>
    </row>
    <row r="76" spans="1:11">
      <c r="A76" s="11" t="s">
        <v>84</v>
      </c>
      <c r="B76" s="120" t="s">
        <v>345</v>
      </c>
      <c r="C76" s="121">
        <v>12771</v>
      </c>
      <c r="D76" s="82">
        <v>0</v>
      </c>
      <c r="E76" s="121">
        <f t="shared" si="17"/>
        <v>12771</v>
      </c>
      <c r="F76" s="7">
        <v>0</v>
      </c>
      <c r="G76" s="82">
        <v>0</v>
      </c>
      <c r="H76" s="91">
        <f t="shared" si="22"/>
        <v>0</v>
      </c>
      <c r="I76" s="82">
        <v>0</v>
      </c>
      <c r="J76" s="82">
        <v>0</v>
      </c>
      <c r="K76" s="82">
        <f t="shared" si="23"/>
        <v>0</v>
      </c>
    </row>
    <row r="77" spans="1:11">
      <c r="A77" s="69" t="s">
        <v>84</v>
      </c>
      <c r="B77" s="70" t="s">
        <v>307</v>
      </c>
      <c r="C77" s="67">
        <v>215400</v>
      </c>
      <c r="D77" s="82">
        <v>0</v>
      </c>
      <c r="E77" s="82">
        <f t="shared" si="17"/>
        <v>215400</v>
      </c>
      <c r="F77" s="67">
        <v>0</v>
      </c>
      <c r="G77" s="82">
        <v>0</v>
      </c>
      <c r="H77" s="91">
        <f t="shared" si="22"/>
        <v>0</v>
      </c>
      <c r="I77" s="82">
        <v>0</v>
      </c>
      <c r="J77" s="82">
        <v>0</v>
      </c>
      <c r="K77" s="82">
        <f t="shared" si="23"/>
        <v>0</v>
      </c>
    </row>
    <row r="78" spans="1:11">
      <c r="A78" s="11" t="s">
        <v>84</v>
      </c>
      <c r="B78" s="6" t="s">
        <v>301</v>
      </c>
      <c r="C78" s="59">
        <v>387518</v>
      </c>
      <c r="D78" s="82">
        <v>0</v>
      </c>
      <c r="E78" s="82">
        <f t="shared" si="17"/>
        <v>387518</v>
      </c>
      <c r="F78" s="59">
        <v>0</v>
      </c>
      <c r="G78" s="82">
        <v>0</v>
      </c>
      <c r="H78" s="91">
        <f t="shared" si="22"/>
        <v>0</v>
      </c>
      <c r="I78" s="82">
        <v>0</v>
      </c>
      <c r="J78" s="82">
        <v>0</v>
      </c>
      <c r="K78" s="82">
        <f t="shared" si="23"/>
        <v>0</v>
      </c>
    </row>
    <row r="79" spans="1:11">
      <c r="A79" s="8" t="s">
        <v>84</v>
      </c>
      <c r="B79" s="9" t="s">
        <v>15</v>
      </c>
      <c r="C79" s="10">
        <v>10780112</v>
      </c>
      <c r="D79" s="83">
        <f>SUM(D56:D78)</f>
        <v>424490</v>
      </c>
      <c r="E79" s="83">
        <f t="shared" si="17"/>
        <v>11204602</v>
      </c>
      <c r="F79" s="10">
        <v>9817319</v>
      </c>
      <c r="G79" s="83">
        <f>SUM(G56:G78)</f>
        <v>0</v>
      </c>
      <c r="H79" s="129">
        <f t="shared" si="22"/>
        <v>9817319</v>
      </c>
      <c r="I79" s="83">
        <v>9817319</v>
      </c>
      <c r="J79" s="83">
        <f>SUM(J56:J78)</f>
        <v>0</v>
      </c>
      <c r="K79" s="83">
        <f t="shared" si="23"/>
        <v>9817319</v>
      </c>
    </row>
    <row r="80" spans="1:11">
      <c r="A80" s="11" t="s">
        <v>94</v>
      </c>
      <c r="B80" s="6" t="s">
        <v>95</v>
      </c>
      <c r="C80" s="7">
        <v>43500</v>
      </c>
      <c r="D80" s="82">
        <v>42000</v>
      </c>
      <c r="E80" s="82">
        <f t="shared" si="17"/>
        <v>85500</v>
      </c>
      <c r="F80" s="7">
        <v>40134</v>
      </c>
      <c r="G80" s="82">
        <v>0</v>
      </c>
      <c r="H80" s="91">
        <f t="shared" si="22"/>
        <v>40134</v>
      </c>
      <c r="I80" s="82">
        <v>40134</v>
      </c>
      <c r="J80" s="82">
        <v>0</v>
      </c>
      <c r="K80" s="82">
        <f t="shared" si="23"/>
        <v>40134</v>
      </c>
    </row>
    <row r="81" spans="1:12">
      <c r="A81" s="11" t="s">
        <v>94</v>
      </c>
      <c r="B81" s="120" t="s">
        <v>342</v>
      </c>
      <c r="C81" s="121">
        <v>3018</v>
      </c>
      <c r="D81" s="121">
        <v>0</v>
      </c>
      <c r="E81" s="121">
        <f t="shared" si="17"/>
        <v>3018</v>
      </c>
      <c r="F81" s="121"/>
      <c r="G81" s="121"/>
      <c r="H81" s="125"/>
      <c r="I81" s="121"/>
      <c r="J81" s="121"/>
      <c r="K81" s="121"/>
    </row>
    <row r="82" spans="1:12">
      <c r="A82" s="11" t="s">
        <v>94</v>
      </c>
      <c r="B82" s="98" t="s">
        <v>322</v>
      </c>
      <c r="C82" s="67">
        <v>25500</v>
      </c>
      <c r="D82" s="67">
        <v>0</v>
      </c>
      <c r="E82" s="67">
        <f t="shared" si="17"/>
        <v>25500</v>
      </c>
      <c r="F82" s="67">
        <v>756500</v>
      </c>
      <c r="G82" s="67">
        <v>0</v>
      </c>
      <c r="H82" s="91">
        <f t="shared" ref="H82:H96" si="24">SUM(F82:G82)</f>
        <v>756500</v>
      </c>
      <c r="I82" s="67">
        <v>0</v>
      </c>
      <c r="J82" s="67">
        <v>0</v>
      </c>
      <c r="K82" s="67">
        <v>0</v>
      </c>
    </row>
    <row r="83" spans="1:12">
      <c r="A83" s="11" t="s">
        <v>94</v>
      </c>
      <c r="B83" s="98" t="s">
        <v>323</v>
      </c>
      <c r="C83" s="67">
        <v>302600</v>
      </c>
      <c r="D83" s="67">
        <v>0</v>
      </c>
      <c r="E83" s="67">
        <f t="shared" si="17"/>
        <v>302600</v>
      </c>
      <c r="F83" s="67">
        <v>717400</v>
      </c>
      <c r="G83" s="67">
        <v>0</v>
      </c>
      <c r="H83" s="91">
        <f t="shared" si="24"/>
        <v>717400</v>
      </c>
      <c r="I83" s="67">
        <v>0</v>
      </c>
      <c r="J83" s="67">
        <v>0</v>
      </c>
      <c r="K83" s="67">
        <v>0</v>
      </c>
    </row>
    <row r="84" spans="1:12">
      <c r="A84" s="60" t="s">
        <v>94</v>
      </c>
      <c r="B84" s="6" t="s">
        <v>285</v>
      </c>
      <c r="C84" s="59">
        <v>754401</v>
      </c>
      <c r="D84" s="67">
        <v>-44927</v>
      </c>
      <c r="E84" s="82">
        <f t="shared" si="17"/>
        <v>709474</v>
      </c>
      <c r="F84" s="59">
        <v>0</v>
      </c>
      <c r="G84" s="82">
        <v>0</v>
      </c>
      <c r="H84" s="91">
        <f t="shared" si="24"/>
        <v>0</v>
      </c>
      <c r="I84" s="67">
        <v>0</v>
      </c>
      <c r="J84" s="67">
        <v>0</v>
      </c>
      <c r="K84" s="67">
        <v>0</v>
      </c>
    </row>
    <row r="85" spans="1:12">
      <c r="A85" s="60" t="s">
        <v>94</v>
      </c>
      <c r="B85" s="6" t="s">
        <v>286</v>
      </c>
      <c r="C85" s="59">
        <v>57151</v>
      </c>
      <c r="D85" s="67">
        <v>0</v>
      </c>
      <c r="E85" s="82">
        <f t="shared" ref="E85:E116" si="25">SUM(C85:D85)</f>
        <v>57151</v>
      </c>
      <c r="F85" s="59">
        <v>0</v>
      </c>
      <c r="G85" s="82">
        <v>0</v>
      </c>
      <c r="H85" s="91">
        <f t="shared" si="24"/>
        <v>0</v>
      </c>
      <c r="I85" s="82">
        <v>0</v>
      </c>
      <c r="J85" s="82">
        <v>0</v>
      </c>
      <c r="K85" s="82">
        <f t="shared" ref="K85:K96" si="26">SUM(I85:J85)</f>
        <v>0</v>
      </c>
    </row>
    <row r="86" spans="1:12">
      <c r="A86" s="60" t="s">
        <v>94</v>
      </c>
      <c r="B86" s="6" t="s">
        <v>288</v>
      </c>
      <c r="C86" s="59">
        <v>897976</v>
      </c>
      <c r="D86" s="67">
        <v>0</v>
      </c>
      <c r="E86" s="82">
        <f t="shared" si="25"/>
        <v>897976</v>
      </c>
      <c r="F86" s="59">
        <v>0</v>
      </c>
      <c r="G86" s="82">
        <v>0</v>
      </c>
      <c r="H86" s="91">
        <f t="shared" si="24"/>
        <v>0</v>
      </c>
      <c r="I86" s="82">
        <v>0</v>
      </c>
      <c r="J86" s="82">
        <v>0</v>
      </c>
      <c r="K86" s="82">
        <f t="shared" si="26"/>
        <v>0</v>
      </c>
    </row>
    <row r="87" spans="1:12">
      <c r="A87" s="60" t="s">
        <v>94</v>
      </c>
      <c r="B87" s="65" t="s">
        <v>292</v>
      </c>
      <c r="C87" s="59">
        <v>478605</v>
      </c>
      <c r="D87" s="67">
        <v>0</v>
      </c>
      <c r="E87" s="82">
        <f t="shared" si="25"/>
        <v>478605</v>
      </c>
      <c r="F87" s="59">
        <v>0</v>
      </c>
      <c r="G87" s="82">
        <v>0</v>
      </c>
      <c r="H87" s="91">
        <f t="shared" si="24"/>
        <v>0</v>
      </c>
      <c r="I87" s="82">
        <v>0</v>
      </c>
      <c r="J87" s="82">
        <v>0</v>
      </c>
      <c r="K87" s="82">
        <f t="shared" si="26"/>
        <v>0</v>
      </c>
    </row>
    <row r="88" spans="1:12" ht="24.75">
      <c r="A88" s="60" t="s">
        <v>94</v>
      </c>
      <c r="B88" s="64" t="s">
        <v>297</v>
      </c>
      <c r="C88" s="59">
        <v>124740</v>
      </c>
      <c r="D88" s="67">
        <v>0</v>
      </c>
      <c r="E88" s="82">
        <f t="shared" si="25"/>
        <v>124740</v>
      </c>
      <c r="F88" s="59">
        <v>0</v>
      </c>
      <c r="G88" s="82">
        <v>0</v>
      </c>
      <c r="H88" s="91">
        <f t="shared" si="24"/>
        <v>0</v>
      </c>
      <c r="I88" s="82">
        <v>0</v>
      </c>
      <c r="J88" s="82">
        <v>0</v>
      </c>
      <c r="K88" s="82">
        <f t="shared" si="26"/>
        <v>0</v>
      </c>
    </row>
    <row r="89" spans="1:12">
      <c r="A89" s="60" t="s">
        <v>94</v>
      </c>
      <c r="B89" s="64" t="s">
        <v>298</v>
      </c>
      <c r="C89" s="59">
        <v>55500</v>
      </c>
      <c r="D89" s="67">
        <v>0</v>
      </c>
      <c r="E89" s="82">
        <f t="shared" si="25"/>
        <v>55500</v>
      </c>
      <c r="F89" s="59">
        <v>55500</v>
      </c>
      <c r="G89" s="82">
        <v>0</v>
      </c>
      <c r="H89" s="91">
        <f t="shared" si="24"/>
        <v>55500</v>
      </c>
      <c r="I89" s="82">
        <v>0</v>
      </c>
      <c r="J89" s="82">
        <v>0</v>
      </c>
      <c r="K89" s="82">
        <f t="shared" si="26"/>
        <v>0</v>
      </c>
    </row>
    <row r="90" spans="1:12" ht="24.75">
      <c r="A90" s="60" t="s">
        <v>94</v>
      </c>
      <c r="B90" s="64" t="s">
        <v>299</v>
      </c>
      <c r="C90" s="59">
        <v>798039</v>
      </c>
      <c r="D90" s="67">
        <v>-4589</v>
      </c>
      <c r="E90" s="82">
        <f t="shared" si="25"/>
        <v>793450</v>
      </c>
      <c r="F90" s="59">
        <v>0</v>
      </c>
      <c r="G90" s="82">
        <v>0</v>
      </c>
      <c r="H90" s="91">
        <f t="shared" si="24"/>
        <v>0</v>
      </c>
      <c r="I90" s="82">
        <v>0</v>
      </c>
      <c r="J90" s="82">
        <v>0</v>
      </c>
      <c r="K90" s="82">
        <f t="shared" si="26"/>
        <v>0</v>
      </c>
      <c r="L90" s="31"/>
    </row>
    <row r="91" spans="1:12" ht="18" customHeight="1">
      <c r="A91" s="124" t="s">
        <v>94</v>
      </c>
      <c r="B91" s="64" t="s">
        <v>354</v>
      </c>
      <c r="C91" s="121">
        <v>0</v>
      </c>
      <c r="D91" s="121">
        <v>0</v>
      </c>
      <c r="E91" s="121">
        <f t="shared" si="25"/>
        <v>0</v>
      </c>
      <c r="F91" s="121">
        <v>37375</v>
      </c>
      <c r="G91" s="82">
        <v>0</v>
      </c>
      <c r="H91" s="125">
        <f t="shared" si="24"/>
        <v>37375</v>
      </c>
      <c r="I91" s="121">
        <v>25375</v>
      </c>
      <c r="J91" s="82">
        <v>0</v>
      </c>
      <c r="K91" s="121">
        <f t="shared" si="26"/>
        <v>25375</v>
      </c>
      <c r="L91" s="31"/>
    </row>
    <row r="92" spans="1:12" ht="20.25" customHeight="1">
      <c r="A92" s="124" t="s">
        <v>94</v>
      </c>
      <c r="B92" s="64" t="s">
        <v>355</v>
      </c>
      <c r="C92" s="121">
        <v>0</v>
      </c>
      <c r="D92" s="121">
        <v>0</v>
      </c>
      <c r="E92" s="121">
        <f t="shared" si="25"/>
        <v>0</v>
      </c>
      <c r="F92" s="121">
        <v>27879</v>
      </c>
      <c r="G92" s="82">
        <v>0</v>
      </c>
      <c r="H92" s="125">
        <f t="shared" si="24"/>
        <v>27879</v>
      </c>
      <c r="I92" s="121">
        <v>28479</v>
      </c>
      <c r="J92" s="82">
        <v>0</v>
      </c>
      <c r="K92" s="121">
        <f t="shared" si="26"/>
        <v>28479</v>
      </c>
      <c r="L92" s="31"/>
    </row>
    <row r="93" spans="1:12">
      <c r="A93" s="11" t="s">
        <v>94</v>
      </c>
      <c r="B93" s="6" t="s">
        <v>96</v>
      </c>
      <c r="C93" s="7">
        <v>23083</v>
      </c>
      <c r="D93" s="121">
        <v>0</v>
      </c>
      <c r="E93" s="82">
        <f t="shared" si="25"/>
        <v>23083</v>
      </c>
      <c r="F93" s="7">
        <v>40032</v>
      </c>
      <c r="G93" s="82">
        <v>0</v>
      </c>
      <c r="H93" s="91">
        <f t="shared" si="24"/>
        <v>40032</v>
      </c>
      <c r="I93" s="82">
        <v>0</v>
      </c>
      <c r="J93" s="82">
        <v>0</v>
      </c>
      <c r="K93" s="82">
        <f t="shared" si="26"/>
        <v>0</v>
      </c>
    </row>
    <row r="94" spans="1:12">
      <c r="A94" s="11" t="s">
        <v>94</v>
      </c>
      <c r="B94" s="6" t="s">
        <v>97</v>
      </c>
      <c r="C94" s="7">
        <v>57875</v>
      </c>
      <c r="D94" s="121">
        <v>0</v>
      </c>
      <c r="E94" s="82">
        <f t="shared" si="25"/>
        <v>57875</v>
      </c>
      <c r="F94" s="7">
        <v>0</v>
      </c>
      <c r="G94" s="82">
        <v>0</v>
      </c>
      <c r="H94" s="91">
        <f t="shared" si="24"/>
        <v>0</v>
      </c>
      <c r="I94" s="82">
        <v>0</v>
      </c>
      <c r="J94" s="82">
        <v>0</v>
      </c>
      <c r="K94" s="82">
        <f t="shared" si="26"/>
        <v>0</v>
      </c>
    </row>
    <row r="95" spans="1:12">
      <c r="A95" s="11" t="s">
        <v>94</v>
      </c>
      <c r="B95" s="70" t="s">
        <v>312</v>
      </c>
      <c r="C95" s="67">
        <v>13283</v>
      </c>
      <c r="D95" s="121">
        <v>0</v>
      </c>
      <c r="E95" s="82">
        <f t="shared" si="25"/>
        <v>13283</v>
      </c>
      <c r="F95" s="67">
        <v>0</v>
      </c>
      <c r="G95" s="82">
        <v>0</v>
      </c>
      <c r="H95" s="91">
        <f t="shared" si="24"/>
        <v>0</v>
      </c>
      <c r="I95" s="82">
        <v>0</v>
      </c>
      <c r="J95" s="82">
        <v>0</v>
      </c>
      <c r="K95" s="82">
        <f t="shared" si="26"/>
        <v>0</v>
      </c>
    </row>
    <row r="96" spans="1:12">
      <c r="A96" s="11" t="s">
        <v>94</v>
      </c>
      <c r="B96" s="6" t="s">
        <v>98</v>
      </c>
      <c r="C96" s="7">
        <v>2760</v>
      </c>
      <c r="D96" s="67">
        <v>0</v>
      </c>
      <c r="E96" s="82">
        <f t="shared" si="25"/>
        <v>2760</v>
      </c>
      <c r="F96" s="7">
        <v>0</v>
      </c>
      <c r="G96" s="82">
        <v>0</v>
      </c>
      <c r="H96" s="91">
        <f t="shared" si="24"/>
        <v>0</v>
      </c>
      <c r="I96" s="82">
        <v>0</v>
      </c>
      <c r="J96" s="82">
        <v>0</v>
      </c>
      <c r="K96" s="82">
        <f t="shared" si="26"/>
        <v>0</v>
      </c>
    </row>
    <row r="97" spans="1:11">
      <c r="A97" s="11" t="s">
        <v>94</v>
      </c>
      <c r="B97" s="149" t="s">
        <v>363</v>
      </c>
      <c r="C97" s="145">
        <v>0</v>
      </c>
      <c r="D97" s="145">
        <v>34416</v>
      </c>
      <c r="E97" s="145">
        <f t="shared" si="25"/>
        <v>34416</v>
      </c>
      <c r="F97" s="145"/>
      <c r="G97" s="145"/>
      <c r="H97" s="144"/>
      <c r="I97" s="145"/>
      <c r="J97" s="145"/>
      <c r="K97" s="145"/>
    </row>
    <row r="98" spans="1:11">
      <c r="A98" s="11" t="s">
        <v>94</v>
      </c>
      <c r="B98" s="6" t="s">
        <v>92</v>
      </c>
      <c r="C98" s="7">
        <v>20331</v>
      </c>
      <c r="D98" s="67">
        <v>0</v>
      </c>
      <c r="E98" s="82">
        <f t="shared" si="25"/>
        <v>20331</v>
      </c>
      <c r="F98" s="7">
        <v>0</v>
      </c>
      <c r="G98" s="82">
        <v>0</v>
      </c>
      <c r="H98" s="91">
        <f t="shared" ref="H98:H145" si="27">SUM(F98:G98)</f>
        <v>0</v>
      </c>
      <c r="I98" s="82">
        <v>0</v>
      </c>
      <c r="J98" s="82">
        <v>0</v>
      </c>
      <c r="K98" s="82">
        <f t="shared" ref="K98:K135" si="28">SUM(I98:J98)</f>
        <v>0</v>
      </c>
    </row>
    <row r="99" spans="1:11">
      <c r="A99" s="60" t="s">
        <v>94</v>
      </c>
      <c r="B99" s="6" t="s">
        <v>314</v>
      </c>
      <c r="C99" s="59">
        <v>16646</v>
      </c>
      <c r="D99" s="82">
        <v>0</v>
      </c>
      <c r="E99" s="82">
        <f t="shared" si="25"/>
        <v>16646</v>
      </c>
      <c r="F99" s="7">
        <v>0</v>
      </c>
      <c r="G99" s="82">
        <v>0</v>
      </c>
      <c r="H99" s="91">
        <f t="shared" si="27"/>
        <v>0</v>
      </c>
      <c r="I99" s="82">
        <v>0</v>
      </c>
      <c r="J99" s="82">
        <v>0</v>
      </c>
      <c r="K99" s="82">
        <f t="shared" si="28"/>
        <v>0</v>
      </c>
    </row>
    <row r="100" spans="1:11">
      <c r="A100" s="8" t="s">
        <v>94</v>
      </c>
      <c r="B100" s="9" t="s">
        <v>9</v>
      </c>
      <c r="C100" s="12">
        <v>3675008</v>
      </c>
      <c r="D100" s="84">
        <f>SUM(D80:D99)</f>
        <v>26900</v>
      </c>
      <c r="E100" s="84">
        <f t="shared" si="25"/>
        <v>3701908</v>
      </c>
      <c r="F100" s="12">
        <v>1674820</v>
      </c>
      <c r="G100" s="84">
        <f>SUM(G80:G99)</f>
        <v>0</v>
      </c>
      <c r="H100" s="130">
        <f t="shared" si="27"/>
        <v>1674820</v>
      </c>
      <c r="I100" s="84">
        <v>93988</v>
      </c>
      <c r="J100" s="84">
        <f>SUM(J80:J99)</f>
        <v>0</v>
      </c>
      <c r="K100" s="84">
        <f t="shared" si="28"/>
        <v>93988</v>
      </c>
    </row>
    <row r="101" spans="1:11">
      <c r="A101" s="11" t="s">
        <v>99</v>
      </c>
      <c r="B101" s="6" t="s">
        <v>100</v>
      </c>
      <c r="C101" s="7">
        <v>700000</v>
      </c>
      <c r="D101" s="82">
        <v>0</v>
      </c>
      <c r="E101" s="82">
        <f t="shared" si="25"/>
        <v>700000</v>
      </c>
      <c r="F101" s="7">
        <v>700000</v>
      </c>
      <c r="G101" s="82">
        <v>0</v>
      </c>
      <c r="H101" s="91">
        <f t="shared" si="27"/>
        <v>700000</v>
      </c>
      <c r="I101" s="82">
        <v>700000</v>
      </c>
      <c r="J101" s="82">
        <v>0</v>
      </c>
      <c r="K101" s="82">
        <f t="shared" si="28"/>
        <v>700000</v>
      </c>
    </row>
    <row r="102" spans="1:11">
      <c r="A102" s="11" t="s">
        <v>99</v>
      </c>
      <c r="B102" s="6" t="s">
        <v>101</v>
      </c>
      <c r="C102" s="7">
        <v>0</v>
      </c>
      <c r="D102" s="82">
        <v>0</v>
      </c>
      <c r="E102" s="82">
        <f t="shared" si="25"/>
        <v>0</v>
      </c>
      <c r="F102" s="7">
        <v>0</v>
      </c>
      <c r="G102" s="82">
        <v>0</v>
      </c>
      <c r="H102" s="91">
        <f t="shared" si="27"/>
        <v>0</v>
      </c>
      <c r="I102" s="82">
        <v>0</v>
      </c>
      <c r="J102" s="82">
        <v>0</v>
      </c>
      <c r="K102" s="82">
        <f t="shared" si="28"/>
        <v>0</v>
      </c>
    </row>
    <row r="103" spans="1:11">
      <c r="A103" s="11" t="s">
        <v>99</v>
      </c>
      <c r="B103" s="6" t="s">
        <v>102</v>
      </c>
      <c r="C103" s="7">
        <v>0</v>
      </c>
      <c r="D103" s="82">
        <v>0</v>
      </c>
      <c r="E103" s="82">
        <f t="shared" si="25"/>
        <v>0</v>
      </c>
      <c r="F103" s="7">
        <v>0</v>
      </c>
      <c r="G103" s="82">
        <v>0</v>
      </c>
      <c r="H103" s="91">
        <f t="shared" si="27"/>
        <v>0</v>
      </c>
      <c r="I103" s="82">
        <v>0</v>
      </c>
      <c r="J103" s="82">
        <v>0</v>
      </c>
      <c r="K103" s="82">
        <f t="shared" si="28"/>
        <v>0</v>
      </c>
    </row>
    <row r="104" spans="1:11">
      <c r="A104" s="11" t="s">
        <v>99</v>
      </c>
      <c r="B104" s="6" t="s">
        <v>103</v>
      </c>
      <c r="C104" s="7">
        <v>0</v>
      </c>
      <c r="D104" s="82">
        <v>0</v>
      </c>
      <c r="E104" s="82">
        <f t="shared" si="25"/>
        <v>0</v>
      </c>
      <c r="F104" s="7">
        <v>0</v>
      </c>
      <c r="G104" s="82">
        <v>0</v>
      </c>
      <c r="H104" s="91">
        <f t="shared" si="27"/>
        <v>0</v>
      </c>
      <c r="I104" s="82">
        <v>0</v>
      </c>
      <c r="J104" s="82">
        <v>0</v>
      </c>
      <c r="K104" s="82">
        <f t="shared" si="28"/>
        <v>0</v>
      </c>
    </row>
    <row r="105" spans="1:11">
      <c r="A105" s="8" t="s">
        <v>104</v>
      </c>
      <c r="B105" s="9" t="s">
        <v>15</v>
      </c>
      <c r="C105" s="12">
        <v>700000</v>
      </c>
      <c r="D105" s="84">
        <f>SUM(D101:D104)</f>
        <v>0</v>
      </c>
      <c r="E105" s="84">
        <f t="shared" si="25"/>
        <v>700000</v>
      </c>
      <c r="F105" s="12">
        <v>700000</v>
      </c>
      <c r="G105" s="84">
        <f>SUM(G101:G104)</f>
        <v>0</v>
      </c>
      <c r="H105" s="130">
        <f t="shared" si="27"/>
        <v>700000</v>
      </c>
      <c r="I105" s="84">
        <v>700000</v>
      </c>
      <c r="J105" s="84">
        <f>SUM(J101:J104)</f>
        <v>0</v>
      </c>
      <c r="K105" s="84">
        <f t="shared" si="28"/>
        <v>700000</v>
      </c>
    </row>
    <row r="106" spans="1:11">
      <c r="A106" s="11" t="s">
        <v>105</v>
      </c>
      <c r="B106" s="6" t="s">
        <v>106</v>
      </c>
      <c r="C106" s="7">
        <v>500</v>
      </c>
      <c r="D106" s="82">
        <v>0</v>
      </c>
      <c r="E106" s="82">
        <f t="shared" si="25"/>
        <v>500</v>
      </c>
      <c r="F106" s="7">
        <v>0</v>
      </c>
      <c r="G106" s="82">
        <v>0</v>
      </c>
      <c r="H106" s="91">
        <f t="shared" si="27"/>
        <v>0</v>
      </c>
      <c r="I106" s="82">
        <v>0</v>
      </c>
      <c r="J106" s="82">
        <v>0</v>
      </c>
      <c r="K106" s="82">
        <f t="shared" si="28"/>
        <v>0</v>
      </c>
    </row>
    <row r="107" spans="1:11">
      <c r="A107" s="11" t="s">
        <v>107</v>
      </c>
      <c r="B107" s="20" t="s">
        <v>108</v>
      </c>
      <c r="C107" s="7">
        <v>0</v>
      </c>
      <c r="D107" s="82">
        <v>0</v>
      </c>
      <c r="E107" s="82">
        <f t="shared" si="25"/>
        <v>0</v>
      </c>
      <c r="F107" s="7">
        <v>0</v>
      </c>
      <c r="G107" s="82">
        <v>0</v>
      </c>
      <c r="H107" s="91">
        <f t="shared" si="27"/>
        <v>0</v>
      </c>
      <c r="I107" s="82">
        <v>0</v>
      </c>
      <c r="J107" s="82">
        <v>0</v>
      </c>
      <c r="K107" s="82">
        <f t="shared" si="28"/>
        <v>0</v>
      </c>
    </row>
    <row r="108" spans="1:11">
      <c r="A108" s="11" t="s">
        <v>109</v>
      </c>
      <c r="B108" s="6" t="s">
        <v>110</v>
      </c>
      <c r="C108" s="7">
        <v>3610</v>
      </c>
      <c r="D108" s="82">
        <v>-10</v>
      </c>
      <c r="E108" s="82">
        <f t="shared" si="25"/>
        <v>3600</v>
      </c>
      <c r="F108" s="7">
        <v>3610</v>
      </c>
      <c r="G108" s="82">
        <v>0</v>
      </c>
      <c r="H108" s="91">
        <f t="shared" si="27"/>
        <v>3610</v>
      </c>
      <c r="I108" s="82">
        <v>3610</v>
      </c>
      <c r="J108" s="82">
        <v>0</v>
      </c>
      <c r="K108" s="82">
        <f t="shared" si="28"/>
        <v>3610</v>
      </c>
    </row>
    <row r="109" spans="1:11">
      <c r="A109" s="17" t="s">
        <v>111</v>
      </c>
      <c r="B109" s="16" t="s">
        <v>112</v>
      </c>
      <c r="C109" s="7">
        <v>0</v>
      </c>
      <c r="D109" s="82">
        <v>0</v>
      </c>
      <c r="E109" s="82">
        <f t="shared" si="25"/>
        <v>0</v>
      </c>
      <c r="F109" s="7">
        <v>59000</v>
      </c>
      <c r="G109" s="82">
        <v>0</v>
      </c>
      <c r="H109" s="91">
        <f t="shared" si="27"/>
        <v>59000</v>
      </c>
      <c r="I109" s="82">
        <v>59000</v>
      </c>
      <c r="J109" s="82">
        <v>0</v>
      </c>
      <c r="K109" s="82">
        <f t="shared" si="28"/>
        <v>59000</v>
      </c>
    </row>
    <row r="110" spans="1:11">
      <c r="A110" s="17" t="s">
        <v>113</v>
      </c>
      <c r="B110" s="16" t="s">
        <v>114</v>
      </c>
      <c r="C110" s="7">
        <v>171977</v>
      </c>
      <c r="D110" s="82">
        <v>7800</v>
      </c>
      <c r="E110" s="82">
        <f t="shared" si="25"/>
        <v>179777</v>
      </c>
      <c r="F110" s="7">
        <v>110477</v>
      </c>
      <c r="G110" s="82">
        <v>0</v>
      </c>
      <c r="H110" s="91">
        <f t="shared" si="27"/>
        <v>110477</v>
      </c>
      <c r="I110" s="82">
        <v>110477</v>
      </c>
      <c r="J110" s="82">
        <v>0</v>
      </c>
      <c r="K110" s="82">
        <f t="shared" si="28"/>
        <v>110477</v>
      </c>
    </row>
    <row r="111" spans="1:11">
      <c r="A111" s="11" t="s">
        <v>115</v>
      </c>
      <c r="B111" s="6" t="s">
        <v>116</v>
      </c>
      <c r="C111" s="7">
        <v>1050</v>
      </c>
      <c r="D111" s="82">
        <v>-80</v>
      </c>
      <c r="E111" s="82">
        <f t="shared" si="25"/>
        <v>970</v>
      </c>
      <c r="F111" s="7">
        <v>1050</v>
      </c>
      <c r="G111" s="82">
        <v>0</v>
      </c>
      <c r="H111" s="91">
        <f t="shared" si="27"/>
        <v>1050</v>
      </c>
      <c r="I111" s="82">
        <v>1050</v>
      </c>
      <c r="J111" s="82">
        <v>0</v>
      </c>
      <c r="K111" s="82">
        <f t="shared" si="28"/>
        <v>1050</v>
      </c>
    </row>
    <row r="112" spans="1:11">
      <c r="A112" s="11" t="s">
        <v>117</v>
      </c>
      <c r="B112" s="6" t="s">
        <v>118</v>
      </c>
      <c r="C112" s="7">
        <v>123230</v>
      </c>
      <c r="D112" s="82">
        <v>33920</v>
      </c>
      <c r="E112" s="82">
        <f t="shared" si="25"/>
        <v>157150</v>
      </c>
      <c r="F112" s="7">
        <v>114980</v>
      </c>
      <c r="G112" s="82">
        <v>0</v>
      </c>
      <c r="H112" s="91">
        <f t="shared" si="27"/>
        <v>114980</v>
      </c>
      <c r="I112" s="82">
        <v>114980</v>
      </c>
      <c r="J112" s="82">
        <v>0</v>
      </c>
      <c r="K112" s="82">
        <f t="shared" si="28"/>
        <v>114980</v>
      </c>
    </row>
    <row r="113" spans="1:13">
      <c r="A113" s="11" t="s">
        <v>119</v>
      </c>
      <c r="B113" s="6" t="s">
        <v>120</v>
      </c>
      <c r="C113" s="7">
        <v>0</v>
      </c>
      <c r="D113" s="82">
        <v>0</v>
      </c>
      <c r="E113" s="82">
        <f t="shared" si="25"/>
        <v>0</v>
      </c>
      <c r="F113" s="7">
        <v>0</v>
      </c>
      <c r="G113" s="82">
        <v>0</v>
      </c>
      <c r="H113" s="91">
        <f t="shared" si="27"/>
        <v>0</v>
      </c>
      <c r="I113" s="82">
        <v>0</v>
      </c>
      <c r="J113" s="82">
        <v>0</v>
      </c>
      <c r="K113" s="82">
        <f t="shared" si="28"/>
        <v>0</v>
      </c>
    </row>
    <row r="114" spans="1:13">
      <c r="A114" s="11" t="s">
        <v>121</v>
      </c>
      <c r="B114" s="6" t="s">
        <v>122</v>
      </c>
      <c r="C114" s="7">
        <v>29000</v>
      </c>
      <c r="D114" s="82">
        <v>0</v>
      </c>
      <c r="E114" s="82">
        <f t="shared" si="25"/>
        <v>29000</v>
      </c>
      <c r="F114" s="7">
        <v>35000</v>
      </c>
      <c r="G114" s="82">
        <v>0</v>
      </c>
      <c r="H114" s="91">
        <f t="shared" si="27"/>
        <v>35000</v>
      </c>
      <c r="I114" s="82">
        <v>35000</v>
      </c>
      <c r="J114" s="82">
        <v>0</v>
      </c>
      <c r="K114" s="82">
        <f t="shared" si="28"/>
        <v>35000</v>
      </c>
    </row>
    <row r="115" spans="1:13">
      <c r="A115" s="11" t="s">
        <v>123</v>
      </c>
      <c r="B115" s="6" t="s">
        <v>124</v>
      </c>
      <c r="C115" s="21">
        <v>8097</v>
      </c>
      <c r="D115" s="82">
        <v>-600</v>
      </c>
      <c r="E115" s="82">
        <f t="shared" si="25"/>
        <v>7497</v>
      </c>
      <c r="F115" s="21">
        <v>8032</v>
      </c>
      <c r="G115" s="86">
        <v>0</v>
      </c>
      <c r="H115" s="131">
        <f t="shared" si="27"/>
        <v>8032</v>
      </c>
      <c r="I115" s="86">
        <v>8032</v>
      </c>
      <c r="J115" s="86">
        <v>0</v>
      </c>
      <c r="K115" s="86">
        <f t="shared" si="28"/>
        <v>8032</v>
      </c>
    </row>
    <row r="116" spans="1:13">
      <c r="A116" s="11" t="s">
        <v>125</v>
      </c>
      <c r="B116" s="6" t="s">
        <v>126</v>
      </c>
      <c r="C116" s="7">
        <v>548000</v>
      </c>
      <c r="D116" s="82">
        <v>0</v>
      </c>
      <c r="E116" s="82">
        <f t="shared" si="25"/>
        <v>548000</v>
      </c>
      <c r="F116" s="7">
        <v>570000</v>
      </c>
      <c r="G116" s="82">
        <v>0</v>
      </c>
      <c r="H116" s="91">
        <f t="shared" si="27"/>
        <v>570000</v>
      </c>
      <c r="I116" s="82">
        <v>570000</v>
      </c>
      <c r="J116" s="82">
        <v>0</v>
      </c>
      <c r="K116" s="82">
        <f t="shared" si="28"/>
        <v>570000</v>
      </c>
    </row>
    <row r="117" spans="1:13">
      <c r="A117" s="11" t="s">
        <v>127</v>
      </c>
      <c r="B117" s="6" t="s">
        <v>128</v>
      </c>
      <c r="C117" s="21">
        <v>13000</v>
      </c>
      <c r="D117" s="82">
        <v>0</v>
      </c>
      <c r="E117" s="82">
        <f t="shared" ref="E117:E142" si="29">SUM(C117:D117)</f>
        <v>13000</v>
      </c>
      <c r="F117" s="21">
        <v>16000</v>
      </c>
      <c r="G117" s="86">
        <v>0</v>
      </c>
      <c r="H117" s="131">
        <f t="shared" si="27"/>
        <v>16000</v>
      </c>
      <c r="I117" s="86">
        <v>16000</v>
      </c>
      <c r="J117" s="86">
        <v>0</v>
      </c>
      <c r="K117" s="86">
        <f t="shared" si="28"/>
        <v>16000</v>
      </c>
    </row>
    <row r="118" spans="1:13">
      <c r="A118" s="11" t="s">
        <v>129</v>
      </c>
      <c r="B118" s="6" t="s">
        <v>130</v>
      </c>
      <c r="C118" s="7">
        <v>15345</v>
      </c>
      <c r="D118" s="82">
        <v>-1160</v>
      </c>
      <c r="E118" s="82">
        <f t="shared" si="29"/>
        <v>14185</v>
      </c>
      <c r="F118" s="7">
        <v>46000</v>
      </c>
      <c r="G118" s="82">
        <v>0</v>
      </c>
      <c r="H118" s="91">
        <f t="shared" si="27"/>
        <v>46000</v>
      </c>
      <c r="I118" s="82">
        <v>46000</v>
      </c>
      <c r="J118" s="82">
        <v>0</v>
      </c>
      <c r="K118" s="82">
        <f t="shared" si="28"/>
        <v>46000</v>
      </c>
    </row>
    <row r="119" spans="1:13">
      <c r="A119" s="11" t="s">
        <v>131</v>
      </c>
      <c r="B119" s="6" t="s">
        <v>132</v>
      </c>
      <c r="C119" s="7">
        <v>50900</v>
      </c>
      <c r="D119" s="82">
        <v>1100</v>
      </c>
      <c r="E119" s="82">
        <f t="shared" si="29"/>
        <v>52000</v>
      </c>
      <c r="F119" s="7">
        <v>45000</v>
      </c>
      <c r="G119" s="82">
        <v>0</v>
      </c>
      <c r="H119" s="91">
        <f t="shared" si="27"/>
        <v>45000</v>
      </c>
      <c r="I119" s="82">
        <v>45000</v>
      </c>
      <c r="J119" s="82">
        <v>0</v>
      </c>
      <c r="K119" s="82">
        <f t="shared" si="28"/>
        <v>45000</v>
      </c>
    </row>
    <row r="120" spans="1:13">
      <c r="A120" s="11" t="s">
        <v>133</v>
      </c>
      <c r="B120" s="6" t="s">
        <v>134</v>
      </c>
      <c r="C120" s="7">
        <v>0</v>
      </c>
      <c r="D120" s="82">
        <v>0</v>
      </c>
      <c r="E120" s="82">
        <f t="shared" si="29"/>
        <v>0</v>
      </c>
      <c r="F120" s="7">
        <v>0</v>
      </c>
      <c r="G120" s="82">
        <v>0</v>
      </c>
      <c r="H120" s="91">
        <f t="shared" si="27"/>
        <v>0</v>
      </c>
      <c r="I120" s="82">
        <v>0</v>
      </c>
      <c r="J120" s="82">
        <v>0</v>
      </c>
      <c r="K120" s="82">
        <f t="shared" si="28"/>
        <v>0</v>
      </c>
    </row>
    <row r="121" spans="1:13">
      <c r="A121" s="11" t="s">
        <v>135</v>
      </c>
      <c r="B121" s="6" t="s">
        <v>136</v>
      </c>
      <c r="C121" s="7">
        <v>0</v>
      </c>
      <c r="D121" s="82">
        <v>4273</v>
      </c>
      <c r="E121" s="82">
        <f t="shared" si="29"/>
        <v>4273</v>
      </c>
      <c r="F121" s="7">
        <v>0</v>
      </c>
      <c r="G121" s="82">
        <v>0</v>
      </c>
      <c r="H121" s="91">
        <f t="shared" si="27"/>
        <v>0</v>
      </c>
      <c r="I121" s="82">
        <v>0</v>
      </c>
      <c r="J121" s="82">
        <v>0</v>
      </c>
      <c r="K121" s="82">
        <f t="shared" si="28"/>
        <v>0</v>
      </c>
    </row>
    <row r="122" spans="1:13">
      <c r="A122" s="11" t="s">
        <v>137</v>
      </c>
      <c r="B122" s="6" t="s">
        <v>138</v>
      </c>
      <c r="C122" s="7">
        <v>482143</v>
      </c>
      <c r="D122" s="82">
        <v>11680</v>
      </c>
      <c r="E122" s="82">
        <f t="shared" si="29"/>
        <v>493823</v>
      </c>
      <c r="F122" s="7">
        <v>460000</v>
      </c>
      <c r="G122" s="82">
        <v>0</v>
      </c>
      <c r="H122" s="91">
        <f t="shared" si="27"/>
        <v>460000</v>
      </c>
      <c r="I122" s="82">
        <v>460000</v>
      </c>
      <c r="J122" s="82">
        <v>0</v>
      </c>
      <c r="K122" s="82">
        <f t="shared" si="28"/>
        <v>460000</v>
      </c>
      <c r="L122" s="150"/>
      <c r="M122" s="24"/>
    </row>
    <row r="123" spans="1:13">
      <c r="A123" s="11" t="s">
        <v>139</v>
      </c>
      <c r="B123" s="6" t="s">
        <v>140</v>
      </c>
      <c r="C123" s="7">
        <v>49500</v>
      </c>
      <c r="D123" s="82">
        <v>-45000</v>
      </c>
      <c r="E123" s="82">
        <f t="shared" si="29"/>
        <v>4500</v>
      </c>
      <c r="F123" s="7">
        <v>51000</v>
      </c>
      <c r="G123" s="82">
        <v>0</v>
      </c>
      <c r="H123" s="91">
        <f t="shared" si="27"/>
        <v>51000</v>
      </c>
      <c r="I123" s="82">
        <v>51000</v>
      </c>
      <c r="J123" s="82">
        <v>0</v>
      </c>
      <c r="K123" s="82">
        <f t="shared" si="28"/>
        <v>51000</v>
      </c>
    </row>
    <row r="124" spans="1:13">
      <c r="A124" s="11" t="s">
        <v>141</v>
      </c>
      <c r="B124" s="6" t="s">
        <v>142</v>
      </c>
      <c r="C124" s="7">
        <v>21948</v>
      </c>
      <c r="D124" s="82">
        <v>5672</v>
      </c>
      <c r="E124" s="82">
        <f t="shared" si="29"/>
        <v>27620</v>
      </c>
      <c r="F124" s="7">
        <v>21200</v>
      </c>
      <c r="G124" s="82">
        <v>0</v>
      </c>
      <c r="H124" s="91">
        <f t="shared" si="27"/>
        <v>21200</v>
      </c>
      <c r="I124" s="82">
        <v>21200</v>
      </c>
      <c r="J124" s="82">
        <v>0</v>
      </c>
      <c r="K124" s="82">
        <f t="shared" si="28"/>
        <v>21200</v>
      </c>
      <c r="L124" s="31"/>
    </row>
    <row r="125" spans="1:13">
      <c r="A125" s="8" t="s">
        <v>143</v>
      </c>
      <c r="B125" s="9" t="s">
        <v>9</v>
      </c>
      <c r="C125" s="22">
        <v>1518300</v>
      </c>
      <c r="D125" s="87">
        <f>SUM(D106:D124)</f>
        <v>17595</v>
      </c>
      <c r="E125" s="87">
        <f t="shared" si="29"/>
        <v>1535895</v>
      </c>
      <c r="F125" s="22">
        <v>1541349</v>
      </c>
      <c r="G125" s="87">
        <f>SUM(G106:G124)</f>
        <v>0</v>
      </c>
      <c r="H125" s="132">
        <f t="shared" si="27"/>
        <v>1541349</v>
      </c>
      <c r="I125" s="87">
        <v>1541349</v>
      </c>
      <c r="J125" s="87">
        <f>SUM(J106:J124)</f>
        <v>0</v>
      </c>
      <c r="K125" s="87">
        <f t="shared" si="28"/>
        <v>1541349</v>
      </c>
      <c r="L125" s="31"/>
    </row>
    <row r="126" spans="1:13">
      <c r="A126" s="8"/>
      <c r="B126" s="9" t="s">
        <v>144</v>
      </c>
      <c r="C126" s="22">
        <v>60030006</v>
      </c>
      <c r="D126" s="87">
        <f>D125+D105+D100+D79+D55+D53+D48+D44+D41+D33+D28+D25+D23+D21+D18+D15+D12</f>
        <v>669105</v>
      </c>
      <c r="E126" s="87">
        <f t="shared" si="29"/>
        <v>60699111</v>
      </c>
      <c r="F126" s="22">
        <v>60285924</v>
      </c>
      <c r="G126" s="87">
        <f>G125+G105+G100+G79+G55+G53+G48+G44+G41+G33+G28+G25+G23+G21+G18+G15+G12</f>
        <v>0</v>
      </c>
      <c r="H126" s="132">
        <f t="shared" si="27"/>
        <v>60285924</v>
      </c>
      <c r="I126" s="87">
        <v>57675709</v>
      </c>
      <c r="J126" s="87">
        <f>J125+J105+J100+J79+J55+J53+J48+J44+J41+J33+J28+J25+J23+J21+J18+J15+J12</f>
        <v>0</v>
      </c>
      <c r="K126" s="87">
        <f t="shared" si="28"/>
        <v>57675709</v>
      </c>
      <c r="L126" s="31"/>
      <c r="M126" s="31"/>
    </row>
    <row r="127" spans="1:13">
      <c r="A127" s="23" t="s">
        <v>145</v>
      </c>
      <c r="B127" s="25" t="s">
        <v>290</v>
      </c>
      <c r="C127" s="7">
        <v>84594</v>
      </c>
      <c r="D127" s="82">
        <v>0</v>
      </c>
      <c r="E127" s="82">
        <f t="shared" si="29"/>
        <v>84594</v>
      </c>
      <c r="F127" s="7">
        <v>0</v>
      </c>
      <c r="G127" s="82">
        <v>0</v>
      </c>
      <c r="H127" s="91">
        <f t="shared" si="27"/>
        <v>0</v>
      </c>
      <c r="I127" s="82">
        <v>0</v>
      </c>
      <c r="J127" s="82">
        <v>0</v>
      </c>
      <c r="K127" s="82">
        <f t="shared" si="28"/>
        <v>0</v>
      </c>
      <c r="L127" s="47"/>
    </row>
    <row r="128" spans="1:13">
      <c r="A128" s="61"/>
      <c r="B128" s="66" t="s">
        <v>304</v>
      </c>
      <c r="C128" s="67">
        <v>157368</v>
      </c>
      <c r="D128" s="82"/>
      <c r="E128" s="82">
        <f t="shared" si="29"/>
        <v>157368</v>
      </c>
      <c r="F128" s="67">
        <v>0</v>
      </c>
      <c r="G128" s="82">
        <v>0</v>
      </c>
      <c r="H128" s="91">
        <f t="shared" si="27"/>
        <v>0</v>
      </c>
      <c r="I128" s="82">
        <v>0</v>
      </c>
      <c r="J128" s="82">
        <v>0</v>
      </c>
      <c r="K128" s="82">
        <f t="shared" si="28"/>
        <v>0</v>
      </c>
      <c r="L128" s="47"/>
    </row>
    <row r="129" spans="1:13">
      <c r="A129" s="68"/>
      <c r="B129" s="66" t="s">
        <v>305</v>
      </c>
      <c r="C129" s="67">
        <v>206848</v>
      </c>
      <c r="D129" s="82"/>
      <c r="E129" s="82">
        <f t="shared" si="29"/>
        <v>206848</v>
      </c>
      <c r="F129" s="67">
        <v>0</v>
      </c>
      <c r="G129" s="82">
        <v>0</v>
      </c>
      <c r="H129" s="91">
        <f t="shared" si="27"/>
        <v>0</v>
      </c>
      <c r="I129" s="82">
        <v>0</v>
      </c>
      <c r="J129" s="82">
        <v>0</v>
      </c>
      <c r="K129" s="82">
        <f t="shared" si="28"/>
        <v>0</v>
      </c>
      <c r="L129" s="47"/>
    </row>
    <row r="130" spans="1:13">
      <c r="A130" s="68"/>
      <c r="B130" s="66" t="s">
        <v>306</v>
      </c>
      <c r="C130" s="67">
        <v>210538</v>
      </c>
      <c r="D130" s="82"/>
      <c r="E130" s="82">
        <f t="shared" si="29"/>
        <v>210538</v>
      </c>
      <c r="F130" s="67">
        <v>0</v>
      </c>
      <c r="G130" s="82">
        <v>0</v>
      </c>
      <c r="H130" s="91">
        <f t="shared" si="27"/>
        <v>0</v>
      </c>
      <c r="I130" s="82">
        <v>0</v>
      </c>
      <c r="J130" s="82">
        <v>0</v>
      </c>
      <c r="K130" s="82">
        <f t="shared" si="28"/>
        <v>0</v>
      </c>
      <c r="L130" s="47"/>
    </row>
    <row r="131" spans="1:13" ht="24.75">
      <c r="A131" s="101"/>
      <c r="B131" s="102" t="s">
        <v>293</v>
      </c>
      <c r="C131" s="62">
        <v>417057</v>
      </c>
      <c r="D131" s="82"/>
      <c r="E131" s="82">
        <f t="shared" si="29"/>
        <v>417057</v>
      </c>
      <c r="F131" s="7">
        <v>0</v>
      </c>
      <c r="G131" s="82">
        <v>0</v>
      </c>
      <c r="H131" s="91">
        <f t="shared" si="27"/>
        <v>0</v>
      </c>
      <c r="I131" s="82">
        <v>0</v>
      </c>
      <c r="J131" s="82">
        <v>0</v>
      </c>
      <c r="K131" s="82">
        <f t="shared" si="28"/>
        <v>0</v>
      </c>
    </row>
    <row r="132" spans="1:13" ht="24.75">
      <c r="A132" s="101"/>
      <c r="B132" s="102" t="s">
        <v>294</v>
      </c>
      <c r="C132" s="59">
        <v>228513</v>
      </c>
      <c r="D132" s="82"/>
      <c r="E132" s="82">
        <f t="shared" si="29"/>
        <v>228513</v>
      </c>
      <c r="F132" s="7">
        <v>0</v>
      </c>
      <c r="G132" s="82">
        <v>0</v>
      </c>
      <c r="H132" s="91">
        <f t="shared" si="27"/>
        <v>0</v>
      </c>
      <c r="I132" s="82">
        <v>0</v>
      </c>
      <c r="J132" s="82">
        <v>0</v>
      </c>
      <c r="K132" s="82">
        <f t="shared" si="28"/>
        <v>0</v>
      </c>
    </row>
    <row r="133" spans="1:13">
      <c r="A133" s="101"/>
      <c r="B133" s="96" t="s">
        <v>295</v>
      </c>
      <c r="C133" s="63">
        <v>106184</v>
      </c>
      <c r="D133" s="82"/>
      <c r="E133" s="82">
        <f t="shared" si="29"/>
        <v>106184</v>
      </c>
      <c r="F133" s="7">
        <v>0</v>
      </c>
      <c r="G133" s="82">
        <v>0</v>
      </c>
      <c r="H133" s="91">
        <f t="shared" si="27"/>
        <v>0</v>
      </c>
      <c r="I133" s="82">
        <v>0</v>
      </c>
      <c r="J133" s="82">
        <v>0</v>
      </c>
      <c r="K133" s="82">
        <f t="shared" si="28"/>
        <v>0</v>
      </c>
    </row>
    <row r="134" spans="1:13">
      <c r="A134" s="101"/>
      <c r="B134" s="96" t="s">
        <v>309</v>
      </c>
      <c r="C134" s="73">
        <v>151848</v>
      </c>
      <c r="D134" s="82">
        <v>-151848</v>
      </c>
      <c r="E134" s="82">
        <f t="shared" si="29"/>
        <v>0</v>
      </c>
      <c r="F134" s="73">
        <v>0</v>
      </c>
      <c r="G134" s="133">
        <v>0</v>
      </c>
      <c r="H134" s="134">
        <f t="shared" si="27"/>
        <v>0</v>
      </c>
      <c r="I134" s="133">
        <v>0</v>
      </c>
      <c r="J134" s="133">
        <v>0</v>
      </c>
      <c r="K134" s="133">
        <f t="shared" si="28"/>
        <v>0</v>
      </c>
    </row>
    <row r="135" spans="1:13" ht="24.75">
      <c r="A135" s="101"/>
      <c r="B135" s="102" t="s">
        <v>358</v>
      </c>
      <c r="C135" s="73">
        <v>90000</v>
      </c>
      <c r="D135" s="67"/>
      <c r="E135" s="67">
        <f t="shared" si="29"/>
        <v>90000</v>
      </c>
      <c r="F135" s="73">
        <v>2160000</v>
      </c>
      <c r="G135" s="73">
        <v>-82935</v>
      </c>
      <c r="H135" s="134">
        <f t="shared" si="27"/>
        <v>2077065</v>
      </c>
      <c r="I135" s="73">
        <v>0</v>
      </c>
      <c r="J135" s="73">
        <v>2070000</v>
      </c>
      <c r="K135" s="73">
        <f t="shared" si="28"/>
        <v>2070000</v>
      </c>
    </row>
    <row r="136" spans="1:13">
      <c r="A136" s="101"/>
      <c r="B136" s="96" t="s">
        <v>341</v>
      </c>
      <c r="C136" s="7">
        <v>2102712</v>
      </c>
      <c r="D136" s="82"/>
      <c r="E136" s="82">
        <f t="shared" si="29"/>
        <v>2102712</v>
      </c>
      <c r="F136" s="73">
        <v>1323790</v>
      </c>
      <c r="G136" s="133">
        <v>0</v>
      </c>
      <c r="H136" s="134">
        <f t="shared" si="27"/>
        <v>1323790</v>
      </c>
      <c r="I136" s="133">
        <v>0</v>
      </c>
      <c r="J136" s="133">
        <v>0</v>
      </c>
      <c r="K136" s="133">
        <v>0</v>
      </c>
    </row>
    <row r="137" spans="1:13" ht="24.75">
      <c r="A137" s="101"/>
      <c r="B137" s="102" t="s">
        <v>360</v>
      </c>
      <c r="C137" s="67">
        <v>21250</v>
      </c>
      <c r="D137" s="67">
        <v>-1700</v>
      </c>
      <c r="E137" s="67">
        <f t="shared" si="29"/>
        <v>19550</v>
      </c>
      <c r="F137" s="73">
        <v>191250</v>
      </c>
      <c r="G137" s="73">
        <v>-28555</v>
      </c>
      <c r="H137" s="134">
        <f t="shared" si="27"/>
        <v>162695</v>
      </c>
      <c r="I137" s="133">
        <v>0</v>
      </c>
      <c r="J137" s="133">
        <v>0</v>
      </c>
      <c r="K137" s="133">
        <v>0</v>
      </c>
    </row>
    <row r="138" spans="1:13">
      <c r="A138" s="101"/>
      <c r="B138" s="102" t="s">
        <v>359</v>
      </c>
      <c r="C138" s="67">
        <v>42500</v>
      </c>
      <c r="D138" s="67"/>
      <c r="E138" s="67">
        <f t="shared" si="29"/>
        <v>42500</v>
      </c>
      <c r="F138" s="73">
        <v>382500</v>
      </c>
      <c r="G138" s="73">
        <v>-72832</v>
      </c>
      <c r="H138" s="134">
        <f t="shared" si="27"/>
        <v>309668</v>
      </c>
      <c r="I138" s="133">
        <v>0</v>
      </c>
      <c r="J138" s="133">
        <v>0</v>
      </c>
      <c r="K138" s="133">
        <v>0</v>
      </c>
    </row>
    <row r="139" spans="1:13">
      <c r="A139" s="101"/>
      <c r="B139" s="96" t="s">
        <v>325</v>
      </c>
      <c r="C139" s="67">
        <v>125800</v>
      </c>
      <c r="D139" s="67">
        <v>-125800</v>
      </c>
      <c r="E139" s="67">
        <f t="shared" si="29"/>
        <v>0</v>
      </c>
      <c r="F139" s="73">
        <v>31450</v>
      </c>
      <c r="G139" s="73">
        <v>-31450</v>
      </c>
      <c r="H139" s="134">
        <f t="shared" si="27"/>
        <v>0</v>
      </c>
      <c r="I139" s="133">
        <v>0</v>
      </c>
      <c r="J139" s="133">
        <v>0</v>
      </c>
      <c r="K139" s="133">
        <v>0</v>
      </c>
    </row>
    <row r="140" spans="1:13">
      <c r="A140" s="68"/>
      <c r="B140" s="100" t="s">
        <v>326</v>
      </c>
      <c r="C140" s="67">
        <v>30855</v>
      </c>
      <c r="D140" s="67">
        <v>-30855</v>
      </c>
      <c r="E140" s="67">
        <f t="shared" si="29"/>
        <v>0</v>
      </c>
      <c r="F140" s="73">
        <v>277695</v>
      </c>
      <c r="G140" s="73">
        <v>30855</v>
      </c>
      <c r="H140" s="134">
        <f t="shared" si="27"/>
        <v>308550</v>
      </c>
      <c r="I140" s="133">
        <v>0</v>
      </c>
      <c r="J140" s="133">
        <v>0</v>
      </c>
      <c r="K140" s="133">
        <v>0</v>
      </c>
    </row>
    <row r="141" spans="1:13">
      <c r="A141" s="68"/>
      <c r="B141" s="100" t="s">
        <v>324</v>
      </c>
      <c r="C141" s="67">
        <v>77138</v>
      </c>
      <c r="D141" s="67">
        <v>-34638</v>
      </c>
      <c r="E141" s="67">
        <f t="shared" si="29"/>
        <v>42500</v>
      </c>
      <c r="F141" s="73">
        <v>694238</v>
      </c>
      <c r="G141" s="73">
        <v>106274</v>
      </c>
      <c r="H141" s="134">
        <f t="shared" si="27"/>
        <v>800512</v>
      </c>
      <c r="I141" s="133">
        <v>0</v>
      </c>
      <c r="J141" s="133">
        <v>0</v>
      </c>
      <c r="K141" s="133">
        <v>0</v>
      </c>
    </row>
    <row r="142" spans="1:13">
      <c r="A142" s="68"/>
      <c r="B142" s="100" t="s">
        <v>357</v>
      </c>
      <c r="C142" s="67">
        <v>61710</v>
      </c>
      <c r="D142" s="67">
        <v>-19210</v>
      </c>
      <c r="E142" s="67">
        <f t="shared" si="29"/>
        <v>42500</v>
      </c>
      <c r="F142" s="73">
        <v>555390</v>
      </c>
      <c r="G142" s="73">
        <v>210717</v>
      </c>
      <c r="H142" s="134">
        <f t="shared" si="27"/>
        <v>766107</v>
      </c>
      <c r="I142" s="133">
        <v>0</v>
      </c>
      <c r="J142" s="133">
        <v>0</v>
      </c>
      <c r="K142" s="133">
        <v>0</v>
      </c>
    </row>
    <row r="143" spans="1:13">
      <c r="A143" s="23"/>
      <c r="B143" s="26" t="s">
        <v>146</v>
      </c>
      <c r="C143" s="27">
        <v>4114915</v>
      </c>
      <c r="D143" s="88">
        <f>SUM(D127:D142)</f>
        <v>-364051</v>
      </c>
      <c r="E143" s="88">
        <f>SUM(E127:E142)</f>
        <v>3750864</v>
      </c>
      <c r="F143" s="27">
        <v>5616313</v>
      </c>
      <c r="G143" s="88">
        <f>SUM(G135:G142)</f>
        <v>132074</v>
      </c>
      <c r="H143" s="135">
        <f t="shared" si="27"/>
        <v>5748387</v>
      </c>
      <c r="I143" s="88">
        <v>0</v>
      </c>
      <c r="J143" s="88">
        <f>SUM(J127:J136)</f>
        <v>2070000</v>
      </c>
      <c r="K143" s="88">
        <f>SUM(I143:J143)</f>
        <v>2070000</v>
      </c>
      <c r="M143" s="31"/>
    </row>
    <row r="144" spans="1:13">
      <c r="A144" s="23"/>
      <c r="B144" s="26" t="s">
        <v>317</v>
      </c>
      <c r="C144" s="27">
        <v>10710660</v>
      </c>
      <c r="D144" s="88">
        <v>0</v>
      </c>
      <c r="E144" s="88">
        <f>SUM(C144:D144)</f>
        <v>10710660</v>
      </c>
      <c r="F144" s="27">
        <v>0</v>
      </c>
      <c r="G144" s="88">
        <v>0</v>
      </c>
      <c r="H144" s="135">
        <f t="shared" si="27"/>
        <v>0</v>
      </c>
      <c r="I144" s="88">
        <v>0</v>
      </c>
      <c r="J144" s="88">
        <v>0</v>
      </c>
      <c r="K144" s="88">
        <f>SUM(I144:J144)</f>
        <v>0</v>
      </c>
    </row>
    <row r="145" spans="1:11">
      <c r="A145" s="14"/>
      <c r="B145" s="28" t="s">
        <v>147</v>
      </c>
      <c r="C145" s="29">
        <v>74855581</v>
      </c>
      <c r="D145" s="89">
        <f>D126+D143+D144</f>
        <v>305054</v>
      </c>
      <c r="E145" s="89">
        <f>SUM(C145:D145)</f>
        <v>75160635</v>
      </c>
      <c r="F145" s="10">
        <v>65902237</v>
      </c>
      <c r="G145" s="83">
        <f>G126+G143+G144</f>
        <v>132074</v>
      </c>
      <c r="H145" s="129">
        <f t="shared" si="27"/>
        <v>66034311</v>
      </c>
      <c r="I145" s="83">
        <v>57675709</v>
      </c>
      <c r="J145" s="83">
        <f>J126+J143+J144</f>
        <v>2070000</v>
      </c>
      <c r="K145" s="83">
        <f>SUM(I145:J145)</f>
        <v>59745709</v>
      </c>
    </row>
    <row r="146" spans="1:11">
      <c r="A146" s="1"/>
      <c r="B146" s="30"/>
      <c r="F146" s="136"/>
      <c r="G146" s="136"/>
      <c r="H146" s="136"/>
      <c r="I146" s="136"/>
      <c r="J146" s="136"/>
      <c r="K146" s="136"/>
    </row>
    <row r="147" spans="1:11">
      <c r="A147" s="1"/>
      <c r="B147" s="30"/>
      <c r="C147" s="31"/>
      <c r="F147" s="136"/>
      <c r="G147" s="136"/>
      <c r="H147" s="136"/>
      <c r="I147" s="136"/>
      <c r="J147" s="136"/>
      <c r="K147" s="136"/>
    </row>
    <row r="148" spans="1:11" ht="15.75">
      <c r="A148" s="1"/>
      <c r="B148" s="221" t="s">
        <v>461</v>
      </c>
      <c r="C148" s="222"/>
      <c r="D148" s="222"/>
      <c r="F148" s="136"/>
      <c r="G148" s="136"/>
      <c r="H148" s="136"/>
      <c r="I148" s="136"/>
      <c r="J148" s="136"/>
      <c r="K148" s="136"/>
    </row>
    <row r="149" spans="1:11" ht="15.75">
      <c r="A149" s="1"/>
      <c r="B149" s="223"/>
      <c r="C149" s="223"/>
      <c r="D149" s="223"/>
      <c r="F149" s="136"/>
      <c r="G149" s="136"/>
      <c r="H149" s="136"/>
      <c r="I149" s="136"/>
      <c r="J149" s="136"/>
      <c r="K149" s="136"/>
    </row>
    <row r="150" spans="1:11" ht="31.5" customHeight="1">
      <c r="A150" s="1"/>
      <c r="B150" s="224" t="s">
        <v>462</v>
      </c>
      <c r="C150" s="224"/>
      <c r="D150" s="224"/>
      <c r="F150" s="136"/>
      <c r="G150" s="136"/>
      <c r="H150" s="136"/>
      <c r="I150" s="136"/>
      <c r="J150" s="136"/>
      <c r="K150" s="136"/>
    </row>
    <row r="151" spans="1:11">
      <c r="A151" s="1"/>
      <c r="B151" s="32"/>
      <c r="C151" s="43"/>
      <c r="D151" s="43"/>
      <c r="E151" s="43"/>
      <c r="F151" s="128"/>
      <c r="G151" s="128"/>
      <c r="J151" s="128"/>
      <c r="K151" s="128"/>
    </row>
    <row r="152" spans="1:11">
      <c r="A152" s="1"/>
      <c r="B152" s="32"/>
      <c r="C152" s="44"/>
      <c r="D152" s="44"/>
      <c r="E152" s="44"/>
      <c r="F152" s="45"/>
      <c r="G152" s="45"/>
      <c r="J152" s="45"/>
      <c r="K152" s="45"/>
    </row>
    <row r="153" spans="1:11" ht="15.75">
      <c r="A153" s="217" t="s">
        <v>266</v>
      </c>
      <c r="B153" s="32"/>
      <c r="C153" s="44"/>
      <c r="D153" s="44"/>
      <c r="E153" s="44"/>
      <c r="F153" s="45"/>
      <c r="G153" s="45"/>
      <c r="J153" s="45"/>
      <c r="K153" s="45"/>
    </row>
    <row r="154" spans="1:11" ht="15.75">
      <c r="A154" s="218" t="s">
        <v>265</v>
      </c>
      <c r="B154" s="32"/>
      <c r="C154" s="44"/>
      <c r="D154" s="44"/>
      <c r="E154" s="44"/>
      <c r="F154" s="45"/>
      <c r="G154" s="45"/>
      <c r="J154" s="45"/>
      <c r="K154" s="45"/>
    </row>
    <row r="155" spans="1:11" ht="15.75">
      <c r="A155" s="218" t="s">
        <v>460</v>
      </c>
      <c r="B155" s="32"/>
      <c r="C155" s="44"/>
      <c r="D155" s="44"/>
      <c r="E155" s="44"/>
      <c r="F155" s="45"/>
      <c r="G155" s="45"/>
      <c r="J155" s="45"/>
      <c r="K155" s="45"/>
    </row>
    <row r="156" spans="1:11" ht="15.75">
      <c r="A156" s="218"/>
      <c r="C156" s="45"/>
      <c r="D156" s="45"/>
      <c r="E156" s="45"/>
      <c r="F156" s="45"/>
      <c r="G156" s="45"/>
      <c r="J156" s="45"/>
      <c r="K156" s="45"/>
    </row>
    <row r="157" spans="1:11">
      <c r="A157" s="219" t="s">
        <v>266</v>
      </c>
      <c r="C157" s="44"/>
      <c r="D157" s="44"/>
      <c r="E157" s="44"/>
      <c r="F157" s="45"/>
      <c r="G157" s="45"/>
      <c r="J157" s="45"/>
      <c r="K157" s="45"/>
    </row>
    <row r="158" spans="1:11">
      <c r="A158" s="220" t="s">
        <v>265</v>
      </c>
      <c r="F158" s="136"/>
      <c r="G158" s="136"/>
      <c r="H158" s="136"/>
      <c r="I158" s="136"/>
      <c r="J158" s="136"/>
      <c r="K158" s="136"/>
    </row>
    <row r="159" spans="1:11">
      <c r="A159" s="220" t="s">
        <v>459</v>
      </c>
      <c r="F159" s="136"/>
      <c r="G159" s="136"/>
      <c r="H159" s="136"/>
      <c r="I159" s="136"/>
      <c r="J159" s="136"/>
      <c r="K159" s="136"/>
    </row>
    <row r="160" spans="1:11">
      <c r="A160" s="220"/>
      <c r="F160" s="136"/>
      <c r="G160" s="136"/>
      <c r="H160" s="136"/>
      <c r="I160" s="136"/>
      <c r="J160" s="136"/>
      <c r="K160" s="136"/>
    </row>
    <row r="161" spans="1:14" ht="15.75">
      <c r="A161" s="1"/>
      <c r="B161" s="216" t="s">
        <v>148</v>
      </c>
      <c r="F161" s="136"/>
      <c r="G161" s="136"/>
      <c r="H161" s="136"/>
      <c r="I161" s="136"/>
      <c r="J161" s="136"/>
      <c r="K161" s="136"/>
    </row>
    <row r="162" spans="1:14" ht="24.75" customHeight="1">
      <c r="A162" s="33" t="s">
        <v>1</v>
      </c>
      <c r="B162" s="34" t="s">
        <v>2</v>
      </c>
      <c r="C162" s="4" t="s">
        <v>353</v>
      </c>
      <c r="D162" s="81" t="s">
        <v>315</v>
      </c>
      <c r="E162" s="81" t="s">
        <v>316</v>
      </c>
      <c r="F162" s="4" t="s">
        <v>3</v>
      </c>
      <c r="G162" s="81" t="s">
        <v>315</v>
      </c>
      <c r="H162" s="81" t="s">
        <v>318</v>
      </c>
      <c r="I162" s="4" t="s">
        <v>269</v>
      </c>
      <c r="J162" s="81" t="s">
        <v>315</v>
      </c>
      <c r="K162" s="81" t="s">
        <v>319</v>
      </c>
    </row>
    <row r="163" spans="1:14">
      <c r="A163" s="5" t="s">
        <v>149</v>
      </c>
      <c r="B163" s="6" t="s">
        <v>150</v>
      </c>
      <c r="C163" s="19">
        <v>1902702</v>
      </c>
      <c r="D163" s="90">
        <v>-9300</v>
      </c>
      <c r="E163" s="90">
        <f>SUM(C163:D163)</f>
        <v>1893402</v>
      </c>
      <c r="F163" s="19">
        <v>1895702</v>
      </c>
      <c r="G163" s="90">
        <v>0</v>
      </c>
      <c r="H163" s="93">
        <f>SUM(F163:G163)</f>
        <v>1895702</v>
      </c>
      <c r="I163" s="90">
        <v>1895702</v>
      </c>
      <c r="J163" s="90">
        <v>0</v>
      </c>
      <c r="K163" s="90">
        <f>SUM(I163:J163)</f>
        <v>1895702</v>
      </c>
    </row>
    <row r="164" spans="1:14">
      <c r="A164" s="5" t="s">
        <v>149</v>
      </c>
      <c r="B164" s="6" t="s">
        <v>151</v>
      </c>
      <c r="C164" s="19">
        <v>50000</v>
      </c>
      <c r="D164" s="90">
        <v>0</v>
      </c>
      <c r="E164" s="90">
        <f t="shared" ref="E164:E174" si="30">SUM(C164:D164)</f>
        <v>50000</v>
      </c>
      <c r="F164" s="19">
        <v>45000</v>
      </c>
      <c r="G164" s="90">
        <v>0</v>
      </c>
      <c r="H164" s="93">
        <f t="shared" ref="H164:H174" si="31">SUM(F164:G164)</f>
        <v>45000</v>
      </c>
      <c r="I164" s="90">
        <v>45000</v>
      </c>
      <c r="J164" s="90">
        <v>0</v>
      </c>
      <c r="K164" s="90">
        <f t="shared" ref="K164:K174" si="32">SUM(I164:J164)</f>
        <v>45000</v>
      </c>
    </row>
    <row r="165" spans="1:14">
      <c r="A165" s="5" t="s">
        <v>149</v>
      </c>
      <c r="B165" s="18" t="s">
        <v>152</v>
      </c>
      <c r="C165" s="50">
        <v>372363</v>
      </c>
      <c r="D165" s="90">
        <v>27200</v>
      </c>
      <c r="E165" s="90">
        <f t="shared" si="30"/>
        <v>399563</v>
      </c>
      <c r="F165" s="50">
        <v>327364</v>
      </c>
      <c r="G165" s="91">
        <v>0</v>
      </c>
      <c r="H165" s="91">
        <f t="shared" si="31"/>
        <v>327364</v>
      </c>
      <c r="I165" s="82">
        <v>327364</v>
      </c>
      <c r="J165" s="82">
        <v>0</v>
      </c>
      <c r="K165" s="82">
        <f t="shared" si="32"/>
        <v>327364</v>
      </c>
    </row>
    <row r="166" spans="1:14">
      <c r="A166" s="5" t="s">
        <v>149</v>
      </c>
      <c r="B166" s="18" t="s">
        <v>153</v>
      </c>
      <c r="C166" s="50">
        <v>685897</v>
      </c>
      <c r="D166" s="90">
        <v>-3400</v>
      </c>
      <c r="E166" s="90">
        <f t="shared" si="30"/>
        <v>682497</v>
      </c>
      <c r="F166" s="50">
        <v>675046</v>
      </c>
      <c r="G166" s="91">
        <v>0</v>
      </c>
      <c r="H166" s="91">
        <f t="shared" si="31"/>
        <v>675046</v>
      </c>
      <c r="I166" s="82">
        <v>675046</v>
      </c>
      <c r="J166" s="82">
        <v>0</v>
      </c>
      <c r="K166" s="82">
        <f t="shared" si="32"/>
        <v>675046</v>
      </c>
    </row>
    <row r="167" spans="1:14">
      <c r="A167" s="52" t="s">
        <v>149</v>
      </c>
      <c r="B167" s="18" t="s">
        <v>270</v>
      </c>
      <c r="C167" s="50">
        <v>18000</v>
      </c>
      <c r="D167" s="90">
        <v>0</v>
      </c>
      <c r="E167" s="90">
        <f t="shared" si="30"/>
        <v>18000</v>
      </c>
      <c r="F167" s="50">
        <v>16000</v>
      </c>
      <c r="G167" s="91">
        <v>0</v>
      </c>
      <c r="H167" s="91">
        <f t="shared" si="31"/>
        <v>16000</v>
      </c>
      <c r="I167" s="82">
        <v>16000</v>
      </c>
      <c r="J167" s="82">
        <v>0</v>
      </c>
      <c r="K167" s="82">
        <f t="shared" si="32"/>
        <v>16000</v>
      </c>
    </row>
    <row r="168" spans="1:14">
      <c r="A168" s="5" t="s">
        <v>149</v>
      </c>
      <c r="B168" s="6" t="s">
        <v>154</v>
      </c>
      <c r="C168" s="50">
        <v>664712</v>
      </c>
      <c r="D168" s="90">
        <v>37570</v>
      </c>
      <c r="E168" s="90">
        <f t="shared" si="30"/>
        <v>702282</v>
      </c>
      <c r="F168" s="50">
        <v>662712</v>
      </c>
      <c r="G168" s="91">
        <v>0</v>
      </c>
      <c r="H168" s="91">
        <f t="shared" si="31"/>
        <v>662712</v>
      </c>
      <c r="I168" s="82">
        <v>662712</v>
      </c>
      <c r="J168" s="82">
        <v>0</v>
      </c>
      <c r="K168" s="82">
        <f t="shared" si="32"/>
        <v>662712</v>
      </c>
    </row>
    <row r="169" spans="1:14">
      <c r="A169" s="5" t="s">
        <v>155</v>
      </c>
      <c r="B169" s="6" t="s">
        <v>156</v>
      </c>
      <c r="C169" s="50">
        <v>980000</v>
      </c>
      <c r="D169" s="90">
        <v>0</v>
      </c>
      <c r="E169" s="90">
        <f t="shared" si="30"/>
        <v>980000</v>
      </c>
      <c r="F169" s="50">
        <v>550000</v>
      </c>
      <c r="G169" s="91">
        <v>0</v>
      </c>
      <c r="H169" s="91">
        <f t="shared" si="31"/>
        <v>550000</v>
      </c>
      <c r="I169" s="82">
        <v>550000</v>
      </c>
      <c r="J169" s="82">
        <v>0</v>
      </c>
      <c r="K169" s="82">
        <f t="shared" si="32"/>
        <v>550000</v>
      </c>
    </row>
    <row r="170" spans="1:14">
      <c r="A170" s="5" t="s">
        <v>149</v>
      </c>
      <c r="B170" s="6" t="s">
        <v>157</v>
      </c>
      <c r="C170" s="50">
        <v>11078</v>
      </c>
      <c r="D170" s="90">
        <v>-234</v>
      </c>
      <c r="E170" s="90">
        <f t="shared" si="30"/>
        <v>10844</v>
      </c>
      <c r="F170" s="50">
        <v>13546</v>
      </c>
      <c r="G170" s="91">
        <v>0</v>
      </c>
      <c r="H170" s="91">
        <f t="shared" si="31"/>
        <v>13546</v>
      </c>
      <c r="I170" s="82">
        <v>13546</v>
      </c>
      <c r="J170" s="82">
        <v>0</v>
      </c>
      <c r="K170" s="82">
        <f t="shared" si="32"/>
        <v>13546</v>
      </c>
    </row>
    <row r="171" spans="1:14">
      <c r="A171" s="5" t="s">
        <v>158</v>
      </c>
      <c r="B171" s="6" t="s">
        <v>159</v>
      </c>
      <c r="C171" s="50">
        <v>125000</v>
      </c>
      <c r="D171" s="90">
        <v>-10392</v>
      </c>
      <c r="E171" s="90">
        <f t="shared" si="30"/>
        <v>114608</v>
      </c>
      <c r="F171" s="50">
        <v>0</v>
      </c>
      <c r="G171" s="91">
        <v>0</v>
      </c>
      <c r="H171" s="91">
        <f t="shared" si="31"/>
        <v>0</v>
      </c>
      <c r="I171" s="82">
        <v>0</v>
      </c>
      <c r="J171" s="82">
        <v>0</v>
      </c>
      <c r="K171" s="82">
        <f t="shared" si="32"/>
        <v>0</v>
      </c>
    </row>
    <row r="172" spans="1:14">
      <c r="A172" s="5" t="s">
        <v>160</v>
      </c>
      <c r="B172" s="6" t="s">
        <v>161</v>
      </c>
      <c r="C172" s="50">
        <v>1400000</v>
      </c>
      <c r="D172" s="90">
        <v>0</v>
      </c>
      <c r="E172" s="90">
        <f t="shared" si="30"/>
        <v>1400000</v>
      </c>
      <c r="F172" s="50">
        <v>1400000</v>
      </c>
      <c r="G172" s="91">
        <v>0</v>
      </c>
      <c r="H172" s="91">
        <f t="shared" si="31"/>
        <v>1400000</v>
      </c>
      <c r="I172" s="82">
        <v>1400000</v>
      </c>
      <c r="J172" s="82">
        <v>0</v>
      </c>
      <c r="K172" s="82">
        <f t="shared" si="32"/>
        <v>1400000</v>
      </c>
    </row>
    <row r="173" spans="1:14">
      <c r="A173" s="5" t="s">
        <v>160</v>
      </c>
      <c r="B173" s="6" t="s">
        <v>162</v>
      </c>
      <c r="C173" s="50">
        <v>0</v>
      </c>
      <c r="D173" s="90">
        <v>0</v>
      </c>
      <c r="E173" s="90">
        <f t="shared" si="30"/>
        <v>0</v>
      </c>
      <c r="F173" s="50">
        <v>0</v>
      </c>
      <c r="G173" s="91">
        <v>0</v>
      </c>
      <c r="H173" s="91">
        <f t="shared" si="31"/>
        <v>0</v>
      </c>
      <c r="I173" s="82">
        <v>0</v>
      </c>
      <c r="J173" s="82">
        <v>0</v>
      </c>
      <c r="K173" s="82">
        <f t="shared" si="32"/>
        <v>0</v>
      </c>
    </row>
    <row r="174" spans="1:14">
      <c r="A174" s="5" t="s">
        <v>160</v>
      </c>
      <c r="B174" s="6" t="s">
        <v>163</v>
      </c>
      <c r="C174" s="91">
        <v>4873889</v>
      </c>
      <c r="D174" s="90">
        <v>0</v>
      </c>
      <c r="E174" s="90">
        <f t="shared" si="30"/>
        <v>4873889</v>
      </c>
      <c r="F174" s="50">
        <v>4841148</v>
      </c>
      <c r="G174" s="91">
        <v>0</v>
      </c>
      <c r="H174" s="91">
        <f t="shared" si="31"/>
        <v>4841148</v>
      </c>
      <c r="I174" s="82">
        <v>4841148</v>
      </c>
      <c r="J174" s="82">
        <v>0</v>
      </c>
      <c r="K174" s="82">
        <f t="shared" si="32"/>
        <v>4841148</v>
      </c>
      <c r="M174" s="47"/>
      <c r="N174" s="31"/>
    </row>
    <row r="175" spans="1:14">
      <c r="A175" s="13" t="s">
        <v>164</v>
      </c>
      <c r="B175" s="9" t="s">
        <v>165</v>
      </c>
      <c r="C175" s="36">
        <v>11083641</v>
      </c>
      <c r="D175" s="92">
        <f>SUM(D163:D174)</f>
        <v>41444</v>
      </c>
      <c r="E175" s="92">
        <f>SUM(C175:D175)</f>
        <v>11125085</v>
      </c>
      <c r="F175" s="36">
        <v>10426518</v>
      </c>
      <c r="G175" s="92">
        <f>SUM(G163:G174)</f>
        <v>0</v>
      </c>
      <c r="H175" s="137">
        <f>SUM(F175:G175)</f>
        <v>10426518</v>
      </c>
      <c r="I175" s="92">
        <v>10426518</v>
      </c>
      <c r="J175" s="92">
        <f>SUM(J163:J174)</f>
        <v>0</v>
      </c>
      <c r="K175" s="92">
        <f>SUM(I175:J175)</f>
        <v>10426518</v>
      </c>
    </row>
    <row r="176" spans="1:14">
      <c r="A176" s="5" t="s">
        <v>166</v>
      </c>
      <c r="B176" s="6" t="s">
        <v>167</v>
      </c>
      <c r="C176" s="48">
        <v>1354503</v>
      </c>
      <c r="D176" s="93">
        <v>30000</v>
      </c>
      <c r="E176" s="93">
        <f>SUM(C176:D176)</f>
        <v>1384503</v>
      </c>
      <c r="F176" s="48">
        <v>1299166</v>
      </c>
      <c r="G176" s="93">
        <v>0</v>
      </c>
      <c r="H176" s="93">
        <f>SUM(F176:G176)</f>
        <v>1299166</v>
      </c>
      <c r="I176" s="90">
        <v>1299166</v>
      </c>
      <c r="J176" s="90">
        <v>0</v>
      </c>
      <c r="K176" s="90">
        <f>SUM(I176:J176)</f>
        <v>1299166</v>
      </c>
    </row>
    <row r="177" spans="1:11">
      <c r="A177" s="13" t="s">
        <v>168</v>
      </c>
      <c r="B177" s="9" t="s">
        <v>169</v>
      </c>
      <c r="C177" s="36">
        <v>1354503</v>
      </c>
      <c r="D177" s="92">
        <f>SUM(D176:D176)</f>
        <v>30000</v>
      </c>
      <c r="E177" s="92">
        <f>SUM(C177:D177)</f>
        <v>1384503</v>
      </c>
      <c r="F177" s="36">
        <v>1299166</v>
      </c>
      <c r="G177" s="92">
        <f>SUM(G176:G176)</f>
        <v>0</v>
      </c>
      <c r="H177" s="137">
        <f>SUM(F177:G177)</f>
        <v>1299166</v>
      </c>
      <c r="I177" s="92">
        <v>1299166</v>
      </c>
      <c r="J177" s="92">
        <f>SUM(J176:J176)</f>
        <v>0</v>
      </c>
      <c r="K177" s="92">
        <f>SUM(I177:J177)</f>
        <v>1299166</v>
      </c>
    </row>
    <row r="178" spans="1:11">
      <c r="A178" s="37" t="s">
        <v>170</v>
      </c>
      <c r="B178" s="38" t="s">
        <v>271</v>
      </c>
      <c r="C178" s="35">
        <v>2411878</v>
      </c>
      <c r="D178" s="94">
        <v>-230100</v>
      </c>
      <c r="E178" s="94">
        <f>SUM(C178:D178)</f>
        <v>2181778</v>
      </c>
      <c r="F178" s="35">
        <v>2971065</v>
      </c>
      <c r="G178" s="94">
        <v>0</v>
      </c>
      <c r="H178" s="138">
        <f>SUM(F178:G178)</f>
        <v>2971065</v>
      </c>
      <c r="I178" s="94">
        <v>1197065</v>
      </c>
      <c r="J178" s="94">
        <v>0</v>
      </c>
      <c r="K178" s="94">
        <f>SUM(I178:J178)</f>
        <v>1197065</v>
      </c>
    </row>
    <row r="179" spans="1:11" ht="15.75" customHeight="1">
      <c r="A179" s="37" t="s">
        <v>171</v>
      </c>
      <c r="B179" s="38" t="s">
        <v>172</v>
      </c>
      <c r="C179" s="35">
        <v>2202573</v>
      </c>
      <c r="D179" s="94">
        <v>248704</v>
      </c>
      <c r="E179" s="94">
        <f t="shared" ref="E179:E187" si="33">SUM(C179:D179)</f>
        <v>2451277</v>
      </c>
      <c r="F179" s="35">
        <v>1742973</v>
      </c>
      <c r="G179" s="94">
        <v>0</v>
      </c>
      <c r="H179" s="138">
        <f t="shared" ref="H179:H187" si="34">SUM(F179:G179)</f>
        <v>1742973</v>
      </c>
      <c r="I179" s="94">
        <v>1742973</v>
      </c>
      <c r="J179" s="94">
        <v>0</v>
      </c>
      <c r="K179" s="94">
        <f t="shared" ref="K179:K187" si="35">SUM(I179:J179)</f>
        <v>1742973</v>
      </c>
    </row>
    <row r="180" spans="1:11" ht="13.5" customHeight="1">
      <c r="A180" s="37" t="s">
        <v>170</v>
      </c>
      <c r="B180" s="78" t="s">
        <v>313</v>
      </c>
      <c r="C180" s="75">
        <v>1650</v>
      </c>
      <c r="D180" s="94">
        <v>0</v>
      </c>
      <c r="E180" s="94">
        <f t="shared" si="33"/>
        <v>1650</v>
      </c>
      <c r="F180" s="75">
        <v>700</v>
      </c>
      <c r="G180" s="94">
        <v>0</v>
      </c>
      <c r="H180" s="138">
        <f t="shared" si="34"/>
        <v>700</v>
      </c>
      <c r="I180" s="94">
        <v>0</v>
      </c>
      <c r="J180" s="94">
        <v>0</v>
      </c>
      <c r="K180" s="94">
        <f t="shared" si="35"/>
        <v>0</v>
      </c>
    </row>
    <row r="181" spans="1:11" ht="13.5" customHeight="1">
      <c r="A181" s="37" t="s">
        <v>170</v>
      </c>
      <c r="B181" s="141" t="s">
        <v>351</v>
      </c>
      <c r="C181" s="142">
        <v>10775</v>
      </c>
      <c r="D181" s="94">
        <v>0</v>
      </c>
      <c r="E181" s="142">
        <f>SUM(C181:D181)</f>
        <v>10775</v>
      </c>
      <c r="F181" s="142">
        <v>37375</v>
      </c>
      <c r="G181" s="94">
        <v>0</v>
      </c>
      <c r="H181" s="143">
        <f t="shared" si="34"/>
        <v>37375</v>
      </c>
      <c r="I181" s="142">
        <v>25375</v>
      </c>
      <c r="J181" s="94">
        <v>0</v>
      </c>
      <c r="K181" s="142">
        <f t="shared" si="35"/>
        <v>25375</v>
      </c>
    </row>
    <row r="182" spans="1:11" ht="13.5" customHeight="1">
      <c r="A182" s="37" t="s">
        <v>170</v>
      </c>
      <c r="B182" s="141" t="s">
        <v>352</v>
      </c>
      <c r="C182" s="142">
        <v>10427</v>
      </c>
      <c r="D182" s="94">
        <v>0</v>
      </c>
      <c r="E182" s="142">
        <f>SUM(C182:D182)</f>
        <v>10427</v>
      </c>
      <c r="F182" s="142">
        <v>27879</v>
      </c>
      <c r="G182" s="94">
        <v>0</v>
      </c>
      <c r="H182" s="143">
        <f t="shared" si="34"/>
        <v>27879</v>
      </c>
      <c r="I182" s="142">
        <v>28479</v>
      </c>
      <c r="J182" s="94">
        <v>0</v>
      </c>
      <c r="K182" s="142">
        <f t="shared" si="35"/>
        <v>28479</v>
      </c>
    </row>
    <row r="183" spans="1:11" ht="13.5" customHeight="1">
      <c r="A183" s="37" t="s">
        <v>170</v>
      </c>
      <c r="B183" s="38" t="s">
        <v>173</v>
      </c>
      <c r="C183" s="35">
        <v>20416</v>
      </c>
      <c r="D183" s="94">
        <v>0</v>
      </c>
      <c r="E183" s="94">
        <f t="shared" si="33"/>
        <v>20416</v>
      </c>
      <c r="F183" s="35">
        <v>0</v>
      </c>
      <c r="G183" s="94">
        <v>0</v>
      </c>
      <c r="H183" s="138">
        <f t="shared" si="34"/>
        <v>0</v>
      </c>
      <c r="I183" s="94">
        <v>0</v>
      </c>
      <c r="J183" s="94">
        <v>0</v>
      </c>
      <c r="K183" s="94">
        <f t="shared" si="35"/>
        <v>0</v>
      </c>
    </row>
    <row r="184" spans="1:11" ht="13.5" customHeight="1">
      <c r="A184" s="37" t="s">
        <v>170</v>
      </c>
      <c r="B184" s="38" t="s">
        <v>174</v>
      </c>
      <c r="C184" s="35">
        <v>3810</v>
      </c>
      <c r="D184" s="94">
        <v>5323</v>
      </c>
      <c r="E184" s="94">
        <f t="shared" si="33"/>
        <v>9133</v>
      </c>
      <c r="F184" s="35">
        <v>0</v>
      </c>
      <c r="G184" s="94">
        <v>0</v>
      </c>
      <c r="H184" s="138">
        <f t="shared" si="34"/>
        <v>0</v>
      </c>
      <c r="I184" s="94">
        <v>0</v>
      </c>
      <c r="J184" s="94">
        <v>0</v>
      </c>
      <c r="K184" s="94">
        <f t="shared" si="35"/>
        <v>0</v>
      </c>
    </row>
    <row r="185" spans="1:11" ht="13.5" customHeight="1">
      <c r="A185" s="37" t="s">
        <v>170</v>
      </c>
      <c r="B185" s="39" t="s">
        <v>175</v>
      </c>
      <c r="C185" s="35">
        <v>1187749</v>
      </c>
      <c r="D185" s="94">
        <v>0</v>
      </c>
      <c r="E185" s="94">
        <f t="shared" si="33"/>
        <v>1187749</v>
      </c>
      <c r="F185" s="35">
        <v>0</v>
      </c>
      <c r="G185" s="94">
        <v>0</v>
      </c>
      <c r="H185" s="138">
        <f t="shared" si="34"/>
        <v>0</v>
      </c>
      <c r="I185" s="94">
        <v>0</v>
      </c>
      <c r="J185" s="94">
        <v>0</v>
      </c>
      <c r="K185" s="94">
        <f t="shared" si="35"/>
        <v>0</v>
      </c>
    </row>
    <row r="186" spans="1:11" ht="13.5" customHeight="1">
      <c r="A186" s="37" t="s">
        <v>171</v>
      </c>
      <c r="B186" s="38" t="s">
        <v>176</v>
      </c>
      <c r="C186" s="35">
        <v>178905</v>
      </c>
      <c r="D186" s="94">
        <v>0</v>
      </c>
      <c r="E186" s="94">
        <f t="shared" si="33"/>
        <v>178905</v>
      </c>
      <c r="F186" s="35">
        <v>85644</v>
      </c>
      <c r="G186" s="94">
        <v>0</v>
      </c>
      <c r="H186" s="138">
        <f t="shared" si="34"/>
        <v>85644</v>
      </c>
      <c r="I186" s="94">
        <v>85644</v>
      </c>
      <c r="J186" s="94">
        <v>0</v>
      </c>
      <c r="K186" s="94">
        <f t="shared" si="35"/>
        <v>85644</v>
      </c>
    </row>
    <row r="187" spans="1:11">
      <c r="A187" s="37" t="s">
        <v>171</v>
      </c>
      <c r="B187" s="38" t="s">
        <v>177</v>
      </c>
      <c r="C187" s="35">
        <v>1586317</v>
      </c>
      <c r="D187" s="94">
        <v>-74070</v>
      </c>
      <c r="E187" s="94">
        <f t="shared" si="33"/>
        <v>1512247</v>
      </c>
      <c r="F187" s="35">
        <v>2593675</v>
      </c>
      <c r="G187" s="94">
        <v>132074</v>
      </c>
      <c r="H187" s="138">
        <f t="shared" si="34"/>
        <v>2725749</v>
      </c>
      <c r="I187" s="94">
        <v>70000</v>
      </c>
      <c r="J187" s="94"/>
      <c r="K187" s="94">
        <f t="shared" si="35"/>
        <v>70000</v>
      </c>
    </row>
    <row r="188" spans="1:11">
      <c r="A188" s="13" t="s">
        <v>178</v>
      </c>
      <c r="B188" s="9" t="s">
        <v>179</v>
      </c>
      <c r="C188" s="36">
        <v>7614500</v>
      </c>
      <c r="D188" s="92">
        <f>SUM(D178:D187)</f>
        <v>-50143</v>
      </c>
      <c r="E188" s="92">
        <f>SUM(C188:D188)</f>
        <v>7564357</v>
      </c>
      <c r="F188" s="36">
        <v>7459311</v>
      </c>
      <c r="G188" s="92">
        <f>SUM(G178:G187)</f>
        <v>132074</v>
      </c>
      <c r="H188" s="137">
        <f>SUM(F188:G188)</f>
        <v>7591385</v>
      </c>
      <c r="I188" s="92">
        <v>3149536</v>
      </c>
      <c r="J188" s="92">
        <f>SUM(J178:J187)</f>
        <v>0</v>
      </c>
      <c r="K188" s="92">
        <f>SUM(I188:J188)</f>
        <v>3149536</v>
      </c>
    </row>
    <row r="189" spans="1:11">
      <c r="A189" s="5" t="s">
        <v>180</v>
      </c>
      <c r="B189" s="6" t="s">
        <v>181</v>
      </c>
      <c r="C189" s="48">
        <v>244940</v>
      </c>
      <c r="D189" s="93">
        <v>0</v>
      </c>
      <c r="E189" s="93">
        <f>SUM(C189:D189)</f>
        <v>244940</v>
      </c>
      <c r="F189" s="48">
        <v>160000</v>
      </c>
      <c r="G189" s="93">
        <v>0</v>
      </c>
      <c r="H189" s="93">
        <f>SUM(F189:G189)</f>
        <v>160000</v>
      </c>
      <c r="I189" s="90">
        <v>160000</v>
      </c>
      <c r="J189" s="90">
        <v>0</v>
      </c>
      <c r="K189" s="90">
        <f>SUM(I189:J189)</f>
        <v>160000</v>
      </c>
    </row>
    <row r="190" spans="1:11">
      <c r="A190" s="13" t="s">
        <v>182</v>
      </c>
      <c r="B190" s="9" t="s">
        <v>183</v>
      </c>
      <c r="C190" s="36">
        <v>244940</v>
      </c>
      <c r="D190" s="92">
        <f>SUM(D189)</f>
        <v>0</v>
      </c>
      <c r="E190" s="92">
        <f>SUM(C190:D190)</f>
        <v>244940</v>
      </c>
      <c r="F190" s="36">
        <v>160000</v>
      </c>
      <c r="G190" s="92">
        <f>SUM(G189)</f>
        <v>0</v>
      </c>
      <c r="H190" s="137">
        <f>SUM(F190:G190)</f>
        <v>160000</v>
      </c>
      <c r="I190" s="92">
        <v>160000</v>
      </c>
      <c r="J190" s="92">
        <f>SUM(J189)</f>
        <v>0</v>
      </c>
      <c r="K190" s="92">
        <f>SUM(I190:J190)</f>
        <v>160000</v>
      </c>
    </row>
    <row r="191" spans="1:11">
      <c r="A191" s="5" t="s">
        <v>184</v>
      </c>
      <c r="B191" s="6" t="s">
        <v>185</v>
      </c>
      <c r="C191" s="50">
        <v>2161132</v>
      </c>
      <c r="D191" s="91">
        <v>329952</v>
      </c>
      <c r="E191" s="91">
        <f>SUM(C191:D191)</f>
        <v>2491084</v>
      </c>
      <c r="F191" s="50">
        <v>1502047</v>
      </c>
      <c r="G191" s="91">
        <v>0</v>
      </c>
      <c r="H191" s="91">
        <f>SUM(F191:G191)</f>
        <v>1502047</v>
      </c>
      <c r="I191" s="82">
        <v>1502047</v>
      </c>
      <c r="J191" s="82">
        <v>0</v>
      </c>
      <c r="K191" s="82">
        <f>SUM(I191:J191)</f>
        <v>1502047</v>
      </c>
    </row>
    <row r="192" spans="1:11">
      <c r="A192" s="5" t="s">
        <v>184</v>
      </c>
      <c r="B192" s="6" t="s">
        <v>186</v>
      </c>
      <c r="C192" s="50">
        <v>2375700</v>
      </c>
      <c r="D192" s="91">
        <v>-57395</v>
      </c>
      <c r="E192" s="91">
        <f t="shared" ref="E192:E199" si="36">SUM(C192:D192)</f>
        <v>2318305</v>
      </c>
      <c r="F192" s="50">
        <v>1339346</v>
      </c>
      <c r="G192" s="91">
        <v>0</v>
      </c>
      <c r="H192" s="91">
        <f t="shared" ref="H192:H199" si="37">SUM(F192:G192)</f>
        <v>1339346</v>
      </c>
      <c r="I192" s="82">
        <v>1339346</v>
      </c>
      <c r="J192" s="82">
        <v>0</v>
      </c>
      <c r="K192" s="82">
        <f t="shared" ref="K192:K199" si="38">SUM(I192:J192)</f>
        <v>1339346</v>
      </c>
    </row>
    <row r="193" spans="1:11">
      <c r="A193" s="52" t="s">
        <v>184</v>
      </c>
      <c r="B193" s="54" t="s">
        <v>272</v>
      </c>
      <c r="C193" s="50">
        <v>117211</v>
      </c>
      <c r="D193" s="91">
        <v>0</v>
      </c>
      <c r="E193" s="91">
        <f t="shared" si="36"/>
        <v>117211</v>
      </c>
      <c r="F193" s="50">
        <v>0</v>
      </c>
      <c r="G193" s="91">
        <v>0</v>
      </c>
      <c r="H193" s="91">
        <f t="shared" si="37"/>
        <v>0</v>
      </c>
      <c r="I193" s="82">
        <v>0</v>
      </c>
      <c r="J193" s="82">
        <v>0</v>
      </c>
      <c r="K193" s="82">
        <f t="shared" si="38"/>
        <v>0</v>
      </c>
    </row>
    <row r="194" spans="1:11">
      <c r="A194" s="52" t="s">
        <v>184</v>
      </c>
      <c r="B194" s="54" t="s">
        <v>273</v>
      </c>
      <c r="C194" s="50">
        <v>700840</v>
      </c>
      <c r="D194" s="91">
        <v>55539</v>
      </c>
      <c r="E194" s="91">
        <f t="shared" si="36"/>
        <v>756379</v>
      </c>
      <c r="F194" s="50">
        <v>0</v>
      </c>
      <c r="G194" s="91">
        <v>0</v>
      </c>
      <c r="H194" s="91">
        <f t="shared" si="37"/>
        <v>0</v>
      </c>
      <c r="I194" s="82">
        <v>0</v>
      </c>
      <c r="J194" s="82">
        <v>0</v>
      </c>
      <c r="K194" s="82">
        <f t="shared" si="38"/>
        <v>0</v>
      </c>
    </row>
    <row r="195" spans="1:11">
      <c r="A195" s="52" t="s">
        <v>184</v>
      </c>
      <c r="B195" s="55" t="s">
        <v>274</v>
      </c>
      <c r="C195" s="50">
        <v>1077000</v>
      </c>
      <c r="D195" s="91">
        <v>0</v>
      </c>
      <c r="E195" s="91">
        <f t="shared" si="36"/>
        <v>1077000</v>
      </c>
      <c r="F195" s="50">
        <v>0</v>
      </c>
      <c r="G195" s="91">
        <v>0</v>
      </c>
      <c r="H195" s="91">
        <f t="shared" si="37"/>
        <v>0</v>
      </c>
      <c r="I195" s="82">
        <v>0</v>
      </c>
      <c r="J195" s="82">
        <v>0</v>
      </c>
      <c r="K195" s="82">
        <f t="shared" si="38"/>
        <v>0</v>
      </c>
    </row>
    <row r="196" spans="1:11">
      <c r="A196" s="52" t="s">
        <v>184</v>
      </c>
      <c r="B196" s="56" t="s">
        <v>275</v>
      </c>
      <c r="C196" s="50">
        <v>1144922</v>
      </c>
      <c r="D196" s="91">
        <v>0</v>
      </c>
      <c r="E196" s="91">
        <f t="shared" si="36"/>
        <v>1144922</v>
      </c>
      <c r="F196" s="50">
        <v>0</v>
      </c>
      <c r="G196" s="91">
        <v>0</v>
      </c>
      <c r="H196" s="91">
        <f t="shared" si="37"/>
        <v>0</v>
      </c>
      <c r="I196" s="82">
        <v>0</v>
      </c>
      <c r="J196" s="82">
        <v>0</v>
      </c>
      <c r="K196" s="82">
        <f t="shared" si="38"/>
        <v>0</v>
      </c>
    </row>
    <row r="197" spans="1:11" ht="24.75">
      <c r="A197" s="77" t="s">
        <v>170</v>
      </c>
      <c r="B197" s="97" t="s">
        <v>320</v>
      </c>
      <c r="C197" s="75">
        <v>178200</v>
      </c>
      <c r="D197" s="91">
        <v>0</v>
      </c>
      <c r="E197" s="75">
        <f>SUM(C197:D197)</f>
        <v>178200</v>
      </c>
      <c r="F197" s="75"/>
      <c r="G197" s="75"/>
      <c r="H197" s="138"/>
      <c r="I197" s="75"/>
      <c r="J197" s="75"/>
      <c r="K197" s="75"/>
    </row>
    <row r="198" spans="1:11">
      <c r="A198" s="5" t="s">
        <v>187</v>
      </c>
      <c r="B198" s="6" t="s">
        <v>188</v>
      </c>
      <c r="C198" s="50">
        <v>432848</v>
      </c>
      <c r="D198" s="91">
        <v>80081</v>
      </c>
      <c r="E198" s="91">
        <f t="shared" si="36"/>
        <v>512929</v>
      </c>
      <c r="F198" s="50">
        <v>361000</v>
      </c>
      <c r="G198" s="91">
        <v>0</v>
      </c>
      <c r="H198" s="91">
        <f t="shared" si="37"/>
        <v>361000</v>
      </c>
      <c r="I198" s="82">
        <v>361000</v>
      </c>
      <c r="J198" s="82">
        <v>0</v>
      </c>
      <c r="K198" s="82">
        <f t="shared" si="38"/>
        <v>361000</v>
      </c>
    </row>
    <row r="199" spans="1:11">
      <c r="A199" s="5" t="s">
        <v>189</v>
      </c>
      <c r="B199" s="6" t="s">
        <v>190</v>
      </c>
      <c r="C199" s="50">
        <v>54100</v>
      </c>
      <c r="D199" s="91">
        <v>10000</v>
      </c>
      <c r="E199" s="91">
        <f t="shared" si="36"/>
        <v>64100</v>
      </c>
      <c r="F199" s="50">
        <v>51100</v>
      </c>
      <c r="G199" s="91">
        <v>0</v>
      </c>
      <c r="H199" s="91">
        <f t="shared" si="37"/>
        <v>51100</v>
      </c>
      <c r="I199" s="82">
        <v>51100</v>
      </c>
      <c r="J199" s="82">
        <v>0</v>
      </c>
      <c r="K199" s="82">
        <f t="shared" si="38"/>
        <v>51100</v>
      </c>
    </row>
    <row r="200" spans="1:11">
      <c r="A200" s="13" t="s">
        <v>191</v>
      </c>
      <c r="B200" s="9" t="s">
        <v>192</v>
      </c>
      <c r="C200" s="36">
        <v>8241953</v>
      </c>
      <c r="D200" s="92">
        <f>SUM(D191:D199)</f>
        <v>418177</v>
      </c>
      <c r="E200" s="92">
        <f>SUM(C200:D200)</f>
        <v>8660130</v>
      </c>
      <c r="F200" s="36">
        <v>3253493</v>
      </c>
      <c r="G200" s="92">
        <f>SUM(G191:G199)</f>
        <v>0</v>
      </c>
      <c r="H200" s="137">
        <f>SUM(F200:G200)</f>
        <v>3253493</v>
      </c>
      <c r="I200" s="92">
        <v>3253493</v>
      </c>
      <c r="J200" s="92">
        <f>SUM(J191:J199)</f>
        <v>0</v>
      </c>
      <c r="K200" s="92">
        <f>SUM(I200:J200)</f>
        <v>3253493</v>
      </c>
    </row>
    <row r="201" spans="1:11">
      <c r="A201" s="40" t="s">
        <v>193</v>
      </c>
      <c r="B201" s="6" t="s">
        <v>194</v>
      </c>
      <c r="C201" s="21">
        <v>690347</v>
      </c>
      <c r="D201" s="86">
        <v>-13784</v>
      </c>
      <c r="E201" s="86">
        <f>SUM(C201:D201)</f>
        <v>676563</v>
      </c>
      <c r="F201" s="21">
        <v>627747</v>
      </c>
      <c r="G201" s="86">
        <v>0</v>
      </c>
      <c r="H201" s="131">
        <f>SUM(F201:G201)</f>
        <v>627747</v>
      </c>
      <c r="I201" s="86">
        <v>627747</v>
      </c>
      <c r="J201" s="86">
        <v>0</v>
      </c>
      <c r="K201" s="86">
        <f>SUM(I201:J201)</f>
        <v>627747</v>
      </c>
    </row>
    <row r="202" spans="1:11">
      <c r="A202" s="40" t="s">
        <v>195</v>
      </c>
      <c r="B202" s="6" t="s">
        <v>196</v>
      </c>
      <c r="C202" s="46">
        <v>107689</v>
      </c>
      <c r="D202" s="95">
        <v>0</v>
      </c>
      <c r="E202" s="95">
        <f>SUM(C202:D202)</f>
        <v>107689</v>
      </c>
      <c r="F202" s="7">
        <v>0</v>
      </c>
      <c r="G202" s="82">
        <v>0</v>
      </c>
      <c r="H202" s="91">
        <f>SUM(F202:G202)</f>
        <v>0</v>
      </c>
      <c r="I202" s="82">
        <v>0</v>
      </c>
      <c r="J202" s="82">
        <v>0</v>
      </c>
      <c r="K202" s="82">
        <f>SUM(I202:J202)</f>
        <v>0</v>
      </c>
    </row>
    <row r="203" spans="1:11">
      <c r="A203" s="13" t="s">
        <v>197</v>
      </c>
      <c r="B203" s="9" t="s">
        <v>198</v>
      </c>
      <c r="C203" s="36">
        <v>798036</v>
      </c>
      <c r="D203" s="92">
        <f>SUM(D201:D202)</f>
        <v>-13784</v>
      </c>
      <c r="E203" s="92">
        <f>SUM(C203:D203)</f>
        <v>784252</v>
      </c>
      <c r="F203" s="36">
        <v>627747</v>
      </c>
      <c r="G203" s="92">
        <f>SUM(G201:G202)</f>
        <v>0</v>
      </c>
      <c r="H203" s="137">
        <f>SUM(F203:G203)</f>
        <v>627747</v>
      </c>
      <c r="I203" s="92">
        <v>627747</v>
      </c>
      <c r="J203" s="92">
        <f>SUM(J201:J202)</f>
        <v>0</v>
      </c>
      <c r="K203" s="92">
        <f>SUM(I203:J203)</f>
        <v>627747</v>
      </c>
    </row>
    <row r="204" spans="1:11">
      <c r="A204" s="5" t="s">
        <v>199</v>
      </c>
      <c r="B204" s="6" t="s">
        <v>289</v>
      </c>
      <c r="C204" s="53">
        <v>456240</v>
      </c>
      <c r="D204" s="90">
        <v>5723</v>
      </c>
      <c r="E204" s="90">
        <f t="shared" ref="E204:E214" si="39">SUM(C204:D204)</f>
        <v>461963</v>
      </c>
      <c r="F204" s="53">
        <v>455600</v>
      </c>
      <c r="G204" s="90">
        <v>0</v>
      </c>
      <c r="H204" s="93">
        <f t="shared" ref="H204:H214" si="40">SUM(F204:G204)</f>
        <v>455600</v>
      </c>
      <c r="I204" s="90">
        <v>455600</v>
      </c>
      <c r="J204" s="90">
        <v>0</v>
      </c>
      <c r="K204" s="90">
        <f t="shared" ref="K204:K214" si="41">SUM(I204:J204)</f>
        <v>455600</v>
      </c>
    </row>
    <row r="205" spans="1:11">
      <c r="A205" s="37" t="s">
        <v>200</v>
      </c>
      <c r="B205" s="6" t="s">
        <v>201</v>
      </c>
      <c r="C205" s="19">
        <v>1152324</v>
      </c>
      <c r="D205" s="90">
        <v>0</v>
      </c>
      <c r="E205" s="90">
        <f t="shared" si="39"/>
        <v>1152324</v>
      </c>
      <c r="F205" s="19">
        <v>1096324</v>
      </c>
      <c r="G205" s="90">
        <v>0</v>
      </c>
      <c r="H205" s="93">
        <f t="shared" si="40"/>
        <v>1096324</v>
      </c>
      <c r="I205" s="90">
        <v>1096324</v>
      </c>
      <c r="J205" s="90">
        <v>0</v>
      </c>
      <c r="K205" s="90">
        <f t="shared" si="41"/>
        <v>1096324</v>
      </c>
    </row>
    <row r="206" spans="1:11">
      <c r="A206" s="37" t="s">
        <v>200</v>
      </c>
      <c r="B206" s="6" t="s">
        <v>202</v>
      </c>
      <c r="C206" s="19">
        <v>412047</v>
      </c>
      <c r="D206" s="90">
        <v>400</v>
      </c>
      <c r="E206" s="90">
        <f t="shared" si="39"/>
        <v>412447</v>
      </c>
      <c r="F206" s="19">
        <v>359381</v>
      </c>
      <c r="G206" s="90">
        <v>0</v>
      </c>
      <c r="H206" s="93">
        <f t="shared" si="40"/>
        <v>359381</v>
      </c>
      <c r="I206" s="90">
        <v>359381</v>
      </c>
      <c r="J206" s="90">
        <v>0</v>
      </c>
      <c r="K206" s="90">
        <f t="shared" si="41"/>
        <v>359381</v>
      </c>
    </row>
    <row r="207" spans="1:11">
      <c r="A207" s="37" t="s">
        <v>200</v>
      </c>
      <c r="B207" s="6" t="s">
        <v>203</v>
      </c>
      <c r="C207" s="19">
        <v>132164</v>
      </c>
      <c r="D207" s="90">
        <v>-357</v>
      </c>
      <c r="E207" s="90">
        <f t="shared" si="39"/>
        <v>131807</v>
      </c>
      <c r="F207" s="19">
        <v>121000</v>
      </c>
      <c r="G207" s="90">
        <v>0</v>
      </c>
      <c r="H207" s="93">
        <f t="shared" si="40"/>
        <v>121000</v>
      </c>
      <c r="I207" s="90">
        <v>121000</v>
      </c>
      <c r="J207" s="90">
        <v>0</v>
      </c>
      <c r="K207" s="90">
        <f t="shared" si="41"/>
        <v>121000</v>
      </c>
    </row>
    <row r="208" spans="1:11">
      <c r="A208" s="37" t="s">
        <v>204</v>
      </c>
      <c r="B208" s="6" t="s">
        <v>205</v>
      </c>
      <c r="C208" s="19">
        <v>899805</v>
      </c>
      <c r="D208" s="90">
        <v>59000</v>
      </c>
      <c r="E208" s="90">
        <f t="shared" si="39"/>
        <v>958805</v>
      </c>
      <c r="F208" s="19">
        <v>786170</v>
      </c>
      <c r="G208" s="90">
        <v>0</v>
      </c>
      <c r="H208" s="93">
        <f t="shared" si="40"/>
        <v>786170</v>
      </c>
      <c r="I208" s="90">
        <v>786170</v>
      </c>
      <c r="J208" s="90">
        <v>0</v>
      </c>
      <c r="K208" s="90">
        <f t="shared" si="41"/>
        <v>786170</v>
      </c>
    </row>
    <row r="209" spans="1:12">
      <c r="A209" s="37" t="s">
        <v>206</v>
      </c>
      <c r="B209" s="6" t="s">
        <v>207</v>
      </c>
      <c r="C209" s="19">
        <v>65000</v>
      </c>
      <c r="D209" s="90">
        <v>0</v>
      </c>
      <c r="E209" s="90">
        <f t="shared" si="39"/>
        <v>65000</v>
      </c>
      <c r="F209" s="19">
        <v>65000</v>
      </c>
      <c r="G209" s="90">
        <v>0</v>
      </c>
      <c r="H209" s="93">
        <f t="shared" si="40"/>
        <v>65000</v>
      </c>
      <c r="I209" s="90">
        <v>65000</v>
      </c>
      <c r="J209" s="90">
        <v>0</v>
      </c>
      <c r="K209" s="90">
        <f t="shared" si="41"/>
        <v>65000</v>
      </c>
    </row>
    <row r="210" spans="1:12">
      <c r="A210" s="37" t="s">
        <v>208</v>
      </c>
      <c r="B210" s="6" t="s">
        <v>209</v>
      </c>
      <c r="C210" s="19">
        <v>175785</v>
      </c>
      <c r="D210" s="90">
        <v>10392</v>
      </c>
      <c r="E210" s="90">
        <f t="shared" si="39"/>
        <v>186177</v>
      </c>
      <c r="F210" s="19">
        <v>124810</v>
      </c>
      <c r="G210" s="90">
        <v>0</v>
      </c>
      <c r="H210" s="93">
        <f t="shared" si="40"/>
        <v>124810</v>
      </c>
      <c r="I210" s="90">
        <v>124810</v>
      </c>
      <c r="J210" s="90">
        <v>0</v>
      </c>
      <c r="K210" s="90">
        <f t="shared" si="41"/>
        <v>124810</v>
      </c>
    </row>
    <row r="211" spans="1:12">
      <c r="A211" s="37" t="s">
        <v>208</v>
      </c>
      <c r="B211" s="6" t="s">
        <v>340</v>
      </c>
      <c r="C211" s="19">
        <v>551512</v>
      </c>
      <c r="D211" s="90">
        <v>7053</v>
      </c>
      <c r="E211" s="90">
        <f t="shared" si="39"/>
        <v>558565</v>
      </c>
      <c r="F211" s="19">
        <v>531038</v>
      </c>
      <c r="G211" s="90">
        <v>0</v>
      </c>
      <c r="H211" s="93">
        <f t="shared" si="40"/>
        <v>531038</v>
      </c>
      <c r="I211" s="90">
        <v>531038</v>
      </c>
      <c r="J211" s="90">
        <v>0</v>
      </c>
      <c r="K211" s="90">
        <f t="shared" si="41"/>
        <v>531038</v>
      </c>
      <c r="L211" s="80"/>
    </row>
    <row r="212" spans="1:12">
      <c r="A212" s="37" t="s">
        <v>208</v>
      </c>
      <c r="B212" s="6" t="s">
        <v>92</v>
      </c>
      <c r="C212" s="19">
        <v>25846</v>
      </c>
      <c r="D212" s="90">
        <v>0</v>
      </c>
      <c r="E212" s="90">
        <f t="shared" si="39"/>
        <v>25846</v>
      </c>
      <c r="F212" s="19">
        <v>0</v>
      </c>
      <c r="G212" s="90">
        <v>0</v>
      </c>
      <c r="H212" s="93">
        <f t="shared" si="40"/>
        <v>0</v>
      </c>
      <c r="I212" s="90">
        <v>0</v>
      </c>
      <c r="J212" s="90">
        <v>0</v>
      </c>
      <c r="K212" s="90">
        <f t="shared" si="41"/>
        <v>0</v>
      </c>
      <c r="L212" s="31"/>
    </row>
    <row r="213" spans="1:12">
      <c r="A213" s="37" t="s">
        <v>208</v>
      </c>
      <c r="B213" s="6" t="s">
        <v>210</v>
      </c>
      <c r="C213" s="19">
        <v>33433</v>
      </c>
      <c r="D213" s="90">
        <v>0</v>
      </c>
      <c r="E213" s="90">
        <f t="shared" si="39"/>
        <v>33433</v>
      </c>
      <c r="F213" s="19">
        <v>21433</v>
      </c>
      <c r="G213" s="90">
        <v>0</v>
      </c>
      <c r="H213" s="93">
        <f t="shared" si="40"/>
        <v>21433</v>
      </c>
      <c r="I213" s="90">
        <v>21433</v>
      </c>
      <c r="J213" s="90">
        <v>0</v>
      </c>
      <c r="K213" s="90">
        <f t="shared" si="41"/>
        <v>21433</v>
      </c>
    </row>
    <row r="214" spans="1:12">
      <c r="A214" s="37" t="s">
        <v>208</v>
      </c>
      <c r="B214" s="6" t="s">
        <v>211</v>
      </c>
      <c r="C214" s="19">
        <v>25250</v>
      </c>
      <c r="D214" s="90">
        <v>0</v>
      </c>
      <c r="E214" s="90">
        <f t="shared" si="39"/>
        <v>25250</v>
      </c>
      <c r="F214" s="19">
        <v>8000</v>
      </c>
      <c r="G214" s="90">
        <v>0</v>
      </c>
      <c r="H214" s="93">
        <f t="shared" si="40"/>
        <v>8000</v>
      </c>
      <c r="I214" s="90">
        <v>8000</v>
      </c>
      <c r="J214" s="90">
        <v>0</v>
      </c>
      <c r="K214" s="90">
        <f t="shared" si="41"/>
        <v>8000</v>
      </c>
    </row>
    <row r="215" spans="1:12">
      <c r="A215" s="13" t="s">
        <v>212</v>
      </c>
      <c r="B215" s="9" t="s">
        <v>213</v>
      </c>
      <c r="C215" s="36">
        <v>3929406</v>
      </c>
      <c r="D215" s="92">
        <f>SUM(D204:D214)</f>
        <v>82211</v>
      </c>
      <c r="E215" s="92">
        <f>SUM(C215:D215)</f>
        <v>4011617</v>
      </c>
      <c r="F215" s="36">
        <v>3568756</v>
      </c>
      <c r="G215" s="92">
        <f>SUM(G204:G214)</f>
        <v>0</v>
      </c>
      <c r="H215" s="137">
        <f>SUM(F215:G215)</f>
        <v>3568756</v>
      </c>
      <c r="I215" s="92">
        <v>3568756</v>
      </c>
      <c r="J215" s="92">
        <f>SUM(J204:J214)</f>
        <v>0</v>
      </c>
      <c r="K215" s="92">
        <f>SUM(I215:J215)</f>
        <v>3568756</v>
      </c>
    </row>
    <row r="216" spans="1:12">
      <c r="A216" s="5" t="s">
        <v>214</v>
      </c>
      <c r="B216" s="38" t="s">
        <v>215</v>
      </c>
      <c r="C216" s="50">
        <v>5798890</v>
      </c>
      <c r="D216" s="91">
        <v>109088</v>
      </c>
      <c r="E216" s="91">
        <f>SUM(C216:D216)</f>
        <v>5907978</v>
      </c>
      <c r="F216" s="50">
        <v>5588206</v>
      </c>
      <c r="G216" s="91">
        <v>0</v>
      </c>
      <c r="H216" s="91">
        <f>SUM(F216:G216)</f>
        <v>5588206</v>
      </c>
      <c r="I216" s="82">
        <v>5588206</v>
      </c>
      <c r="J216" s="82">
        <v>0</v>
      </c>
      <c r="K216" s="82">
        <f>SUM(I216:J216)</f>
        <v>5588206</v>
      </c>
    </row>
    <row r="217" spans="1:12">
      <c r="A217" s="5" t="s">
        <v>216</v>
      </c>
      <c r="B217" s="38" t="s">
        <v>217</v>
      </c>
      <c r="C217" s="50">
        <v>664798</v>
      </c>
      <c r="D217" s="91">
        <v>19937</v>
      </c>
      <c r="E217" s="91">
        <f t="shared" ref="E217:E251" si="42">SUM(C217:D217)</f>
        <v>684735</v>
      </c>
      <c r="F217" s="50">
        <v>626562</v>
      </c>
      <c r="G217" s="91">
        <v>0</v>
      </c>
      <c r="H217" s="91">
        <f t="shared" ref="H217:H251" si="43">SUM(F217:G217)</f>
        <v>626562</v>
      </c>
      <c r="I217" s="82">
        <v>626562</v>
      </c>
      <c r="J217" s="82">
        <v>0</v>
      </c>
      <c r="K217" s="82">
        <f t="shared" ref="K217:K251" si="44">SUM(I217:J217)</f>
        <v>626562</v>
      </c>
    </row>
    <row r="218" spans="1:12">
      <c r="A218" s="5" t="s">
        <v>214</v>
      </c>
      <c r="B218" s="38" t="s">
        <v>218</v>
      </c>
      <c r="C218" s="50">
        <v>2489521</v>
      </c>
      <c r="D218" s="91">
        <v>96949</v>
      </c>
      <c r="E218" s="91">
        <f t="shared" si="42"/>
        <v>2586470</v>
      </c>
      <c r="F218" s="50">
        <v>2482129</v>
      </c>
      <c r="G218" s="91">
        <v>0</v>
      </c>
      <c r="H218" s="91">
        <f t="shared" si="43"/>
        <v>2482129</v>
      </c>
      <c r="I218" s="82">
        <v>2482129</v>
      </c>
      <c r="J218" s="82">
        <v>0</v>
      </c>
      <c r="K218" s="82">
        <f t="shared" si="44"/>
        <v>2482129</v>
      </c>
    </row>
    <row r="219" spans="1:12">
      <c r="A219" s="5" t="s">
        <v>214</v>
      </c>
      <c r="B219" s="38" t="s">
        <v>219</v>
      </c>
      <c r="C219" s="50">
        <v>1680029</v>
      </c>
      <c r="D219" s="91">
        <v>-90822</v>
      </c>
      <c r="E219" s="91">
        <f t="shared" si="42"/>
        <v>1589207</v>
      </c>
      <c r="F219" s="50">
        <v>1599828</v>
      </c>
      <c r="G219" s="91">
        <v>0</v>
      </c>
      <c r="H219" s="91">
        <f t="shared" si="43"/>
        <v>1599828</v>
      </c>
      <c r="I219" s="82">
        <v>1599828</v>
      </c>
      <c r="J219" s="82">
        <v>0</v>
      </c>
      <c r="K219" s="82">
        <f t="shared" si="44"/>
        <v>1599828</v>
      </c>
    </row>
    <row r="220" spans="1:12">
      <c r="A220" s="5" t="s">
        <v>214</v>
      </c>
      <c r="B220" s="38" t="s">
        <v>220</v>
      </c>
      <c r="C220" s="50">
        <v>2216156</v>
      </c>
      <c r="D220" s="91">
        <v>21322</v>
      </c>
      <c r="E220" s="91">
        <f t="shared" si="42"/>
        <v>2237478</v>
      </c>
      <c r="F220" s="50">
        <v>2020999</v>
      </c>
      <c r="G220" s="91">
        <v>0</v>
      </c>
      <c r="H220" s="91">
        <f t="shared" si="43"/>
        <v>2020999</v>
      </c>
      <c r="I220" s="82">
        <v>2020999</v>
      </c>
      <c r="J220" s="82">
        <v>0</v>
      </c>
      <c r="K220" s="82">
        <f t="shared" si="44"/>
        <v>2020999</v>
      </c>
    </row>
    <row r="221" spans="1:12">
      <c r="A221" s="5" t="s">
        <v>221</v>
      </c>
      <c r="B221" s="38" t="s">
        <v>222</v>
      </c>
      <c r="C221" s="50">
        <v>1731416</v>
      </c>
      <c r="D221" s="91">
        <v>13890</v>
      </c>
      <c r="E221" s="91">
        <f t="shared" si="42"/>
        <v>1745306</v>
      </c>
      <c r="F221" s="50">
        <v>1706824</v>
      </c>
      <c r="G221" s="91">
        <v>0</v>
      </c>
      <c r="H221" s="91">
        <f t="shared" si="43"/>
        <v>1706824</v>
      </c>
      <c r="I221" s="82">
        <v>1706824</v>
      </c>
      <c r="J221" s="82">
        <v>0</v>
      </c>
      <c r="K221" s="82">
        <f t="shared" si="44"/>
        <v>1706824</v>
      </c>
    </row>
    <row r="222" spans="1:12">
      <c r="A222" s="5" t="s">
        <v>221</v>
      </c>
      <c r="B222" s="38" t="s">
        <v>223</v>
      </c>
      <c r="C222" s="50">
        <v>1293903</v>
      </c>
      <c r="D222" s="91">
        <v>13655</v>
      </c>
      <c r="E222" s="91">
        <f t="shared" si="42"/>
        <v>1307558</v>
      </c>
      <c r="F222" s="50">
        <v>1284993</v>
      </c>
      <c r="G222" s="91">
        <v>0</v>
      </c>
      <c r="H222" s="91">
        <f t="shared" si="43"/>
        <v>1284993</v>
      </c>
      <c r="I222" s="82">
        <v>1284993</v>
      </c>
      <c r="J222" s="82">
        <v>0</v>
      </c>
      <c r="K222" s="82">
        <f t="shared" si="44"/>
        <v>1284993</v>
      </c>
    </row>
    <row r="223" spans="1:12">
      <c r="A223" s="5" t="s">
        <v>221</v>
      </c>
      <c r="B223" s="38" t="s">
        <v>224</v>
      </c>
      <c r="C223" s="50">
        <v>1470515</v>
      </c>
      <c r="D223" s="91">
        <v>11631</v>
      </c>
      <c r="E223" s="91">
        <f t="shared" si="42"/>
        <v>1482146</v>
      </c>
      <c r="F223" s="50">
        <v>1444717</v>
      </c>
      <c r="G223" s="91">
        <v>0</v>
      </c>
      <c r="H223" s="91">
        <f t="shared" si="43"/>
        <v>1444717</v>
      </c>
      <c r="I223" s="82">
        <v>1444717</v>
      </c>
      <c r="J223" s="82">
        <v>0</v>
      </c>
      <c r="K223" s="82">
        <f t="shared" si="44"/>
        <v>1444717</v>
      </c>
    </row>
    <row r="224" spans="1:12">
      <c r="A224" s="5" t="s">
        <v>221</v>
      </c>
      <c r="B224" s="38" t="s">
        <v>225</v>
      </c>
      <c r="C224" s="50">
        <v>1403419</v>
      </c>
      <c r="D224" s="91">
        <v>7076</v>
      </c>
      <c r="E224" s="91">
        <f t="shared" si="42"/>
        <v>1410495</v>
      </c>
      <c r="F224" s="50">
        <v>1377420</v>
      </c>
      <c r="G224" s="91">
        <v>0</v>
      </c>
      <c r="H224" s="91">
        <f t="shared" si="43"/>
        <v>1377420</v>
      </c>
      <c r="I224" s="82">
        <v>1377420</v>
      </c>
      <c r="J224" s="82">
        <v>0</v>
      </c>
      <c r="K224" s="82">
        <f t="shared" si="44"/>
        <v>1377420</v>
      </c>
    </row>
    <row r="225" spans="1:14">
      <c r="A225" s="5" t="s">
        <v>221</v>
      </c>
      <c r="B225" s="38" t="s">
        <v>226</v>
      </c>
      <c r="C225" s="50">
        <v>1578434</v>
      </c>
      <c r="D225" s="91">
        <v>-4778</v>
      </c>
      <c r="E225" s="91">
        <f t="shared" si="42"/>
        <v>1573656</v>
      </c>
      <c r="F225" s="50">
        <v>1539964</v>
      </c>
      <c r="G225" s="91">
        <v>0</v>
      </c>
      <c r="H225" s="91">
        <f t="shared" si="43"/>
        <v>1539964</v>
      </c>
      <c r="I225" s="82">
        <v>1552064</v>
      </c>
      <c r="J225" s="82">
        <v>0</v>
      </c>
      <c r="K225" s="82">
        <f t="shared" si="44"/>
        <v>1552064</v>
      </c>
    </row>
    <row r="226" spans="1:14">
      <c r="A226" s="5" t="s">
        <v>227</v>
      </c>
      <c r="B226" s="38" t="s">
        <v>228</v>
      </c>
      <c r="C226" s="50">
        <v>404898</v>
      </c>
      <c r="D226" s="91">
        <v>12406</v>
      </c>
      <c r="E226" s="91">
        <f t="shared" si="42"/>
        <v>417304</v>
      </c>
      <c r="F226" s="50">
        <v>391773</v>
      </c>
      <c r="G226" s="91">
        <v>0</v>
      </c>
      <c r="H226" s="91">
        <f t="shared" si="43"/>
        <v>391773</v>
      </c>
      <c r="I226" s="82">
        <v>391773</v>
      </c>
      <c r="J226" s="82">
        <v>0</v>
      </c>
      <c r="K226" s="82">
        <f t="shared" si="44"/>
        <v>391773</v>
      </c>
    </row>
    <row r="227" spans="1:14">
      <c r="A227" s="5" t="s">
        <v>227</v>
      </c>
      <c r="B227" s="38" t="s">
        <v>229</v>
      </c>
      <c r="C227" s="50">
        <v>233937</v>
      </c>
      <c r="D227" s="91">
        <v>-267</v>
      </c>
      <c r="E227" s="91">
        <f t="shared" si="42"/>
        <v>233670</v>
      </c>
      <c r="F227" s="50">
        <v>224710</v>
      </c>
      <c r="G227" s="91">
        <v>0</v>
      </c>
      <c r="H227" s="91">
        <f t="shared" si="43"/>
        <v>224710</v>
      </c>
      <c r="I227" s="82">
        <v>224710</v>
      </c>
      <c r="J227" s="82">
        <v>0</v>
      </c>
      <c r="K227" s="82">
        <f t="shared" si="44"/>
        <v>224710</v>
      </c>
    </row>
    <row r="228" spans="1:14">
      <c r="A228" s="5" t="s">
        <v>227</v>
      </c>
      <c r="B228" s="38" t="s">
        <v>230</v>
      </c>
      <c r="C228" s="50">
        <v>934581</v>
      </c>
      <c r="D228" s="91">
        <v>22972</v>
      </c>
      <c r="E228" s="91">
        <f t="shared" si="42"/>
        <v>957553</v>
      </c>
      <c r="F228" s="50">
        <v>858752</v>
      </c>
      <c r="G228" s="91">
        <v>0</v>
      </c>
      <c r="H228" s="91">
        <f t="shared" si="43"/>
        <v>858752</v>
      </c>
      <c r="I228" s="82">
        <v>858752</v>
      </c>
      <c r="J228" s="82">
        <v>0</v>
      </c>
      <c r="K228" s="82">
        <f t="shared" si="44"/>
        <v>858752</v>
      </c>
    </row>
    <row r="229" spans="1:14">
      <c r="A229" s="5" t="s">
        <v>214</v>
      </c>
      <c r="B229" s="38" t="s">
        <v>231</v>
      </c>
      <c r="C229" s="50">
        <v>360210</v>
      </c>
      <c r="D229" s="91">
        <v>5556</v>
      </c>
      <c r="E229" s="91">
        <f t="shared" si="42"/>
        <v>365766</v>
      </c>
      <c r="F229" s="50">
        <v>349717</v>
      </c>
      <c r="G229" s="91">
        <v>0</v>
      </c>
      <c r="H229" s="91">
        <f t="shared" si="43"/>
        <v>349717</v>
      </c>
      <c r="I229" s="82">
        <v>349717</v>
      </c>
      <c r="J229" s="82">
        <v>0</v>
      </c>
      <c r="K229" s="82">
        <f t="shared" si="44"/>
        <v>349717</v>
      </c>
    </row>
    <row r="230" spans="1:14">
      <c r="A230" s="5" t="s">
        <v>227</v>
      </c>
      <c r="B230" s="38" t="s">
        <v>232</v>
      </c>
      <c r="C230" s="50">
        <v>255491</v>
      </c>
      <c r="D230" s="91">
        <v>52487</v>
      </c>
      <c r="E230" s="91">
        <f t="shared" si="42"/>
        <v>307978</v>
      </c>
      <c r="F230" s="50">
        <v>239077</v>
      </c>
      <c r="G230" s="91">
        <v>0</v>
      </c>
      <c r="H230" s="91">
        <f t="shared" si="43"/>
        <v>239077</v>
      </c>
      <c r="I230" s="82">
        <v>239077</v>
      </c>
      <c r="J230" s="82">
        <v>0</v>
      </c>
      <c r="K230" s="82">
        <f t="shared" si="44"/>
        <v>239077</v>
      </c>
    </row>
    <row r="231" spans="1:14">
      <c r="A231" s="37" t="s">
        <v>227</v>
      </c>
      <c r="B231" s="38" t="s">
        <v>283</v>
      </c>
      <c r="C231" s="50">
        <v>566147</v>
      </c>
      <c r="D231" s="91">
        <v>9533</v>
      </c>
      <c r="E231" s="91">
        <f t="shared" si="42"/>
        <v>575680</v>
      </c>
      <c r="F231" s="50">
        <v>486272</v>
      </c>
      <c r="G231" s="91">
        <v>0</v>
      </c>
      <c r="H231" s="91">
        <f t="shared" si="43"/>
        <v>486272</v>
      </c>
      <c r="I231" s="82">
        <v>486272</v>
      </c>
      <c r="J231" s="82">
        <v>0</v>
      </c>
      <c r="K231" s="82">
        <f t="shared" si="44"/>
        <v>486272</v>
      </c>
    </row>
    <row r="232" spans="1:14">
      <c r="A232" s="37" t="s">
        <v>227</v>
      </c>
      <c r="B232" s="38" t="s">
        <v>233</v>
      </c>
      <c r="C232" s="50">
        <v>501720</v>
      </c>
      <c r="D232" s="91">
        <v>0</v>
      </c>
      <c r="E232" s="91">
        <f t="shared" si="42"/>
        <v>501720</v>
      </c>
      <c r="F232" s="50">
        <v>455316</v>
      </c>
      <c r="G232" s="91">
        <v>0</v>
      </c>
      <c r="H232" s="91">
        <f t="shared" si="43"/>
        <v>455316</v>
      </c>
      <c r="I232" s="82">
        <v>455316</v>
      </c>
      <c r="J232" s="82">
        <v>0</v>
      </c>
      <c r="K232" s="82">
        <f t="shared" si="44"/>
        <v>455316</v>
      </c>
    </row>
    <row r="233" spans="1:14">
      <c r="A233" s="37" t="s">
        <v>227</v>
      </c>
      <c r="B233" s="146" t="s">
        <v>234</v>
      </c>
      <c r="C233" s="50">
        <v>4510</v>
      </c>
      <c r="D233" s="91">
        <v>0</v>
      </c>
      <c r="E233" s="91">
        <f t="shared" si="42"/>
        <v>4510</v>
      </c>
      <c r="F233" s="50">
        <v>4510</v>
      </c>
      <c r="G233" s="91">
        <v>0</v>
      </c>
      <c r="H233" s="91">
        <f t="shared" si="43"/>
        <v>4510</v>
      </c>
      <c r="I233" s="82">
        <v>4510</v>
      </c>
      <c r="J233" s="82">
        <v>0</v>
      </c>
      <c r="K233" s="82">
        <f t="shared" si="44"/>
        <v>4510</v>
      </c>
    </row>
    <row r="234" spans="1:14">
      <c r="A234" s="37" t="s">
        <v>227</v>
      </c>
      <c r="B234" s="146" t="s">
        <v>356</v>
      </c>
      <c r="C234" s="144">
        <v>0</v>
      </c>
      <c r="D234" s="91">
        <v>13776</v>
      </c>
      <c r="E234" s="91">
        <f t="shared" ref="E234" si="45">SUM(C234:D234)</f>
        <v>13776</v>
      </c>
      <c r="F234" s="144">
        <v>0</v>
      </c>
      <c r="G234" s="144">
        <v>0</v>
      </c>
      <c r="H234" s="144">
        <v>0</v>
      </c>
      <c r="I234" s="144">
        <v>0</v>
      </c>
      <c r="J234" s="144">
        <v>0</v>
      </c>
      <c r="K234" s="144">
        <v>0</v>
      </c>
    </row>
    <row r="235" spans="1:14">
      <c r="A235" s="37" t="s">
        <v>236</v>
      </c>
      <c r="B235" s="146" t="s">
        <v>237</v>
      </c>
      <c r="C235" s="50">
        <v>87618</v>
      </c>
      <c r="D235" s="91">
        <v>0</v>
      </c>
      <c r="E235" s="91">
        <f t="shared" si="42"/>
        <v>87618</v>
      </c>
      <c r="F235" s="50">
        <v>0</v>
      </c>
      <c r="G235" s="91">
        <v>0</v>
      </c>
      <c r="H235" s="91">
        <f t="shared" si="43"/>
        <v>0</v>
      </c>
      <c r="I235" s="82">
        <v>0</v>
      </c>
      <c r="J235" s="82">
        <v>0</v>
      </c>
      <c r="K235" s="82">
        <f t="shared" si="44"/>
        <v>0</v>
      </c>
    </row>
    <row r="236" spans="1:14">
      <c r="A236" s="37" t="s">
        <v>236</v>
      </c>
      <c r="B236" s="146" t="s">
        <v>238</v>
      </c>
      <c r="C236" s="50">
        <v>49961</v>
      </c>
      <c r="D236" s="91">
        <v>0</v>
      </c>
      <c r="E236" s="91">
        <f t="shared" si="42"/>
        <v>49961</v>
      </c>
      <c r="F236" s="50">
        <v>0</v>
      </c>
      <c r="G236" s="91">
        <v>0</v>
      </c>
      <c r="H236" s="91">
        <f t="shared" si="43"/>
        <v>0</v>
      </c>
      <c r="I236" s="82">
        <v>0</v>
      </c>
      <c r="J236" s="82">
        <v>0</v>
      </c>
      <c r="K236" s="82">
        <f t="shared" si="44"/>
        <v>0</v>
      </c>
    </row>
    <row r="237" spans="1:14">
      <c r="A237" s="37" t="s">
        <v>239</v>
      </c>
      <c r="B237" s="38" t="s">
        <v>240</v>
      </c>
      <c r="C237" s="50">
        <v>47889</v>
      </c>
      <c r="D237" s="91">
        <v>0</v>
      </c>
      <c r="E237" s="91">
        <f t="shared" si="42"/>
        <v>47889</v>
      </c>
      <c r="F237" s="50">
        <v>0</v>
      </c>
      <c r="G237" s="91">
        <v>0</v>
      </c>
      <c r="H237" s="91">
        <f t="shared" si="43"/>
        <v>0</v>
      </c>
      <c r="I237" s="82">
        <v>0</v>
      </c>
      <c r="J237" s="82">
        <v>0</v>
      </c>
      <c r="K237" s="82">
        <f t="shared" si="44"/>
        <v>0</v>
      </c>
    </row>
    <row r="238" spans="1:14">
      <c r="A238" s="37" t="s">
        <v>239</v>
      </c>
      <c r="B238" s="38" t="s">
        <v>311</v>
      </c>
      <c r="C238" s="50">
        <v>4131532</v>
      </c>
      <c r="D238" s="91">
        <v>-298382</v>
      </c>
      <c r="E238" s="91">
        <f t="shared" si="42"/>
        <v>3833150</v>
      </c>
      <c r="F238" s="50">
        <v>4346357</v>
      </c>
      <c r="G238" s="91">
        <v>0</v>
      </c>
      <c r="H238" s="91">
        <f t="shared" si="43"/>
        <v>4346357</v>
      </c>
      <c r="I238" s="82">
        <v>417400</v>
      </c>
      <c r="J238" s="82">
        <v>2070000</v>
      </c>
      <c r="K238" s="82">
        <f t="shared" si="44"/>
        <v>2487400</v>
      </c>
      <c r="L238" s="31"/>
      <c r="M238" s="31"/>
      <c r="N238" s="31"/>
    </row>
    <row r="239" spans="1:14">
      <c r="A239" s="57" t="s">
        <v>239</v>
      </c>
      <c r="B239" s="38" t="s">
        <v>278</v>
      </c>
      <c r="C239" s="50">
        <v>2760</v>
      </c>
      <c r="D239" s="91">
        <v>0</v>
      </c>
      <c r="E239" s="91">
        <f t="shared" si="42"/>
        <v>2760</v>
      </c>
      <c r="F239" s="50">
        <v>0</v>
      </c>
      <c r="G239" s="91">
        <v>0</v>
      </c>
      <c r="H239" s="91">
        <f t="shared" si="43"/>
        <v>0</v>
      </c>
      <c r="I239" s="82">
        <v>0</v>
      </c>
      <c r="J239" s="82">
        <v>0</v>
      </c>
      <c r="K239" s="82">
        <f t="shared" si="44"/>
        <v>0</v>
      </c>
    </row>
    <row r="240" spans="1:14">
      <c r="A240" s="57" t="s">
        <v>239</v>
      </c>
      <c r="B240" s="38" t="s">
        <v>279</v>
      </c>
      <c r="C240" s="50">
        <v>5379</v>
      </c>
      <c r="D240" s="91">
        <v>0</v>
      </c>
      <c r="E240" s="91">
        <f t="shared" si="42"/>
        <v>5379</v>
      </c>
      <c r="F240" s="50">
        <v>0</v>
      </c>
      <c r="G240" s="91">
        <v>0</v>
      </c>
      <c r="H240" s="91">
        <f t="shared" si="43"/>
        <v>0</v>
      </c>
      <c r="I240" s="82">
        <v>0</v>
      </c>
      <c r="J240" s="82">
        <v>0</v>
      </c>
      <c r="K240" s="82">
        <f t="shared" si="44"/>
        <v>0</v>
      </c>
    </row>
    <row r="241" spans="1:15">
      <c r="A241" s="57" t="s">
        <v>236</v>
      </c>
      <c r="B241" s="38" t="s">
        <v>280</v>
      </c>
      <c r="C241" s="50">
        <v>9021</v>
      </c>
      <c r="D241" s="91">
        <v>0</v>
      </c>
      <c r="E241" s="91">
        <f t="shared" si="42"/>
        <v>9021</v>
      </c>
      <c r="F241" s="50">
        <v>0</v>
      </c>
      <c r="G241" s="91">
        <v>0</v>
      </c>
      <c r="H241" s="91">
        <f t="shared" si="43"/>
        <v>0</v>
      </c>
      <c r="I241" s="82">
        <v>0</v>
      </c>
      <c r="J241" s="82">
        <v>0</v>
      </c>
      <c r="K241" s="82">
        <f t="shared" si="44"/>
        <v>0</v>
      </c>
    </row>
    <row r="242" spans="1:15">
      <c r="A242" s="57" t="s">
        <v>236</v>
      </c>
      <c r="B242" s="38" t="s">
        <v>276</v>
      </c>
      <c r="C242" s="50">
        <v>15045</v>
      </c>
      <c r="D242" s="91">
        <v>-4000</v>
      </c>
      <c r="E242" s="91">
        <f t="shared" si="42"/>
        <v>11045</v>
      </c>
      <c r="F242" s="50">
        <v>0</v>
      </c>
      <c r="G242" s="91">
        <v>0</v>
      </c>
      <c r="H242" s="91">
        <f t="shared" si="43"/>
        <v>0</v>
      </c>
      <c r="I242" s="82">
        <v>0</v>
      </c>
      <c r="J242" s="82">
        <v>0</v>
      </c>
      <c r="K242" s="82">
        <f t="shared" si="44"/>
        <v>0</v>
      </c>
    </row>
    <row r="243" spans="1:15">
      <c r="A243" s="77" t="s">
        <v>236</v>
      </c>
      <c r="B243" s="98" t="s">
        <v>321</v>
      </c>
      <c r="C243" s="91">
        <v>499</v>
      </c>
      <c r="D243" s="91">
        <v>0</v>
      </c>
      <c r="E243" s="91">
        <f t="shared" si="42"/>
        <v>499</v>
      </c>
      <c r="F243" s="50">
        <v>0</v>
      </c>
      <c r="G243" s="91">
        <v>0</v>
      </c>
      <c r="H243" s="91">
        <f t="shared" ref="H243" si="46">SUM(F243:G243)</f>
        <v>0</v>
      </c>
      <c r="I243" s="82">
        <v>0</v>
      </c>
      <c r="J243" s="82">
        <v>0</v>
      </c>
      <c r="K243" s="82">
        <f t="shared" ref="K243" si="47">SUM(I243:J243)</f>
        <v>0</v>
      </c>
    </row>
    <row r="244" spans="1:15">
      <c r="A244" s="148" t="s">
        <v>236</v>
      </c>
      <c r="B244" s="149" t="s">
        <v>362</v>
      </c>
      <c r="C244" s="144">
        <v>0</v>
      </c>
      <c r="D244" s="144">
        <v>3017</v>
      </c>
      <c r="E244" s="144">
        <f t="shared" si="42"/>
        <v>3017</v>
      </c>
      <c r="F244" s="144"/>
      <c r="G244" s="144"/>
      <c r="H244" s="144"/>
      <c r="I244" s="145"/>
      <c r="J244" s="145"/>
      <c r="K244" s="145"/>
    </row>
    <row r="245" spans="1:15">
      <c r="A245" s="77" t="s">
        <v>236</v>
      </c>
      <c r="B245" s="120" t="s">
        <v>346</v>
      </c>
      <c r="C245" s="125">
        <v>12771</v>
      </c>
      <c r="D245" s="91">
        <v>0</v>
      </c>
      <c r="E245" s="125">
        <f t="shared" si="42"/>
        <v>12771</v>
      </c>
      <c r="F245" s="125"/>
      <c r="G245" s="125"/>
      <c r="H245" s="125"/>
      <c r="I245" s="121"/>
      <c r="J245" s="121"/>
      <c r="K245" s="121"/>
    </row>
    <row r="246" spans="1:15">
      <c r="A246" s="57" t="s">
        <v>236</v>
      </c>
      <c r="B246" s="38" t="s">
        <v>277</v>
      </c>
      <c r="C246" s="50">
        <v>15046</v>
      </c>
      <c r="D246" s="91">
        <v>0</v>
      </c>
      <c r="E246" s="91">
        <f t="shared" si="42"/>
        <v>15046</v>
      </c>
      <c r="F246" s="50">
        <v>0</v>
      </c>
      <c r="G246" s="91">
        <v>0</v>
      </c>
      <c r="H246" s="91">
        <f t="shared" si="43"/>
        <v>0</v>
      </c>
      <c r="I246" s="82">
        <v>0</v>
      </c>
      <c r="J246" s="82">
        <v>0</v>
      </c>
      <c r="K246" s="82">
        <f t="shared" si="44"/>
        <v>0</v>
      </c>
    </row>
    <row r="247" spans="1:15">
      <c r="A247" s="77" t="s">
        <v>236</v>
      </c>
      <c r="B247" s="78" t="s">
        <v>310</v>
      </c>
      <c r="C247" s="74">
        <v>850</v>
      </c>
      <c r="D247" s="91">
        <v>0</v>
      </c>
      <c r="E247" s="91">
        <f t="shared" si="42"/>
        <v>850</v>
      </c>
      <c r="F247" s="74">
        <v>0</v>
      </c>
      <c r="G247" s="91">
        <v>0</v>
      </c>
      <c r="H247" s="91">
        <f t="shared" si="43"/>
        <v>0</v>
      </c>
      <c r="I247" s="82">
        <v>0</v>
      </c>
      <c r="J247" s="82">
        <v>0</v>
      </c>
      <c r="K247" s="82">
        <f t="shared" si="44"/>
        <v>0</v>
      </c>
    </row>
    <row r="248" spans="1:15">
      <c r="A248" s="37" t="s">
        <v>241</v>
      </c>
      <c r="B248" s="38" t="s">
        <v>242</v>
      </c>
      <c r="C248" s="50">
        <v>171</v>
      </c>
      <c r="D248" s="91">
        <v>0</v>
      </c>
      <c r="E248" s="91">
        <f t="shared" si="42"/>
        <v>171</v>
      </c>
      <c r="F248" s="50">
        <v>0</v>
      </c>
      <c r="G248" s="91">
        <v>0</v>
      </c>
      <c r="H248" s="91">
        <f t="shared" si="43"/>
        <v>0</v>
      </c>
      <c r="I248" s="82">
        <v>0</v>
      </c>
      <c r="J248" s="82">
        <v>0</v>
      </c>
      <c r="K248" s="82">
        <f t="shared" si="44"/>
        <v>0</v>
      </c>
    </row>
    <row r="249" spans="1:15">
      <c r="A249" s="37" t="s">
        <v>236</v>
      </c>
      <c r="B249" s="6" t="s">
        <v>243</v>
      </c>
      <c r="C249" s="50">
        <v>755728</v>
      </c>
      <c r="D249" s="91">
        <v>-92552</v>
      </c>
      <c r="E249" s="91">
        <f t="shared" si="42"/>
        <v>663176</v>
      </c>
      <c r="F249" s="50">
        <v>585797</v>
      </c>
      <c r="G249" s="91">
        <v>0</v>
      </c>
      <c r="H249" s="91">
        <f t="shared" si="43"/>
        <v>585797</v>
      </c>
      <c r="I249" s="82">
        <v>585797</v>
      </c>
      <c r="J249" s="82">
        <v>0</v>
      </c>
      <c r="K249" s="82">
        <f t="shared" si="44"/>
        <v>585797</v>
      </c>
    </row>
    <row r="250" spans="1:15">
      <c r="A250" s="37" t="s">
        <v>235</v>
      </c>
      <c r="B250" s="6" t="s">
        <v>244</v>
      </c>
      <c r="C250" s="50">
        <v>1374299</v>
      </c>
      <c r="D250" s="91">
        <v>0</v>
      </c>
      <c r="E250" s="91">
        <f t="shared" si="42"/>
        <v>1374299</v>
      </c>
      <c r="F250" s="50">
        <v>1240000</v>
      </c>
      <c r="G250" s="91">
        <v>0</v>
      </c>
      <c r="H250" s="91">
        <f t="shared" si="43"/>
        <v>1240000</v>
      </c>
      <c r="I250" s="82">
        <v>1240000</v>
      </c>
      <c r="J250" s="82">
        <v>0</v>
      </c>
      <c r="K250" s="82">
        <f t="shared" si="44"/>
        <v>1240000</v>
      </c>
    </row>
    <row r="251" spans="1:15">
      <c r="A251" s="37" t="s">
        <v>235</v>
      </c>
      <c r="B251" s="6" t="s">
        <v>245</v>
      </c>
      <c r="C251" s="50">
        <v>438900</v>
      </c>
      <c r="D251" s="91">
        <v>0</v>
      </c>
      <c r="E251" s="91">
        <f t="shared" si="42"/>
        <v>438900</v>
      </c>
      <c r="F251" s="50">
        <v>438900</v>
      </c>
      <c r="G251" s="91">
        <v>0</v>
      </c>
      <c r="H251" s="91">
        <f t="shared" si="43"/>
        <v>438900</v>
      </c>
      <c r="I251" s="82">
        <v>438900</v>
      </c>
      <c r="J251" s="82">
        <v>0</v>
      </c>
      <c r="K251" s="82">
        <f t="shared" si="44"/>
        <v>438900</v>
      </c>
      <c r="O251" s="31"/>
    </row>
    <row r="252" spans="1:15">
      <c r="A252" s="13" t="s">
        <v>246</v>
      </c>
      <c r="B252" s="9" t="s">
        <v>247</v>
      </c>
      <c r="C252" s="36">
        <v>30536044</v>
      </c>
      <c r="D252" s="92">
        <f>SUM(D216:D251)</f>
        <v>-77506</v>
      </c>
      <c r="E252" s="92">
        <f>SUM(C252:D252)</f>
        <v>30458538</v>
      </c>
      <c r="F252" s="36">
        <v>29292823</v>
      </c>
      <c r="G252" s="92">
        <f>SUM(G216:G251)</f>
        <v>0</v>
      </c>
      <c r="H252" s="137">
        <f>SUM(F252:G252)</f>
        <v>29292823</v>
      </c>
      <c r="I252" s="92">
        <v>25375966</v>
      </c>
      <c r="J252" s="92">
        <f>SUM(J216:J251)</f>
        <v>2070000</v>
      </c>
      <c r="K252" s="92">
        <f>SUM(I252:J252)</f>
        <v>27445966</v>
      </c>
    </row>
    <row r="253" spans="1:15">
      <c r="A253" s="40" t="s">
        <v>248</v>
      </c>
      <c r="B253" s="6" t="s">
        <v>249</v>
      </c>
      <c r="C253" s="46">
        <v>2181229</v>
      </c>
      <c r="D253" s="95">
        <v>-56000</v>
      </c>
      <c r="E253" s="95">
        <f>SUM(C253:D253)</f>
        <v>2125229</v>
      </c>
      <c r="F253" s="50">
        <v>2222946</v>
      </c>
      <c r="G253" s="91">
        <v>0</v>
      </c>
      <c r="H253" s="91">
        <f>SUM(F253:G253)</f>
        <v>2222946</v>
      </c>
      <c r="I253" s="82">
        <v>2222946</v>
      </c>
      <c r="J253" s="82">
        <v>0</v>
      </c>
      <c r="K253" s="82">
        <f>SUM(I253:J253)</f>
        <v>2222946</v>
      </c>
    </row>
    <row r="254" spans="1:15">
      <c r="A254" s="40" t="s">
        <v>250</v>
      </c>
      <c r="B254" s="6" t="s">
        <v>251</v>
      </c>
      <c r="C254" s="46">
        <v>2139929</v>
      </c>
      <c r="D254" s="95">
        <v>-93598</v>
      </c>
      <c r="E254" s="95">
        <f t="shared" ref="E254:E260" si="48">SUM(C254:D254)</f>
        <v>2046331</v>
      </c>
      <c r="F254" s="50">
        <v>2052531</v>
      </c>
      <c r="G254" s="91">
        <v>0</v>
      </c>
      <c r="H254" s="91">
        <f t="shared" ref="H254:H260" si="49">SUM(F254:G254)</f>
        <v>2052531</v>
      </c>
      <c r="I254" s="82">
        <v>2052531</v>
      </c>
      <c r="J254" s="82">
        <v>0</v>
      </c>
      <c r="K254" s="82">
        <f t="shared" ref="K254:K260" si="50">SUM(I254:J254)</f>
        <v>2052531</v>
      </c>
    </row>
    <row r="255" spans="1:15">
      <c r="A255" s="40" t="s">
        <v>252</v>
      </c>
      <c r="B255" s="6" t="s">
        <v>253</v>
      </c>
      <c r="C255" s="46">
        <v>297074</v>
      </c>
      <c r="D255" s="95">
        <v>0</v>
      </c>
      <c r="E255" s="95">
        <f t="shared" si="48"/>
        <v>297074</v>
      </c>
      <c r="F255" s="50">
        <v>296404</v>
      </c>
      <c r="G255" s="91">
        <v>0</v>
      </c>
      <c r="H255" s="91">
        <f t="shared" si="49"/>
        <v>296404</v>
      </c>
      <c r="I255" s="82">
        <v>296404</v>
      </c>
      <c r="J255" s="82">
        <v>0</v>
      </c>
      <c r="K255" s="82">
        <f t="shared" si="50"/>
        <v>296404</v>
      </c>
    </row>
    <row r="256" spans="1:15">
      <c r="A256" s="40" t="s">
        <v>252</v>
      </c>
      <c r="B256" s="6" t="s">
        <v>254</v>
      </c>
      <c r="C256" s="46">
        <v>2369180</v>
      </c>
      <c r="D256" s="95">
        <v>0</v>
      </c>
      <c r="E256" s="95">
        <f t="shared" si="48"/>
        <v>2369180</v>
      </c>
      <c r="F256" s="50">
        <v>2369180</v>
      </c>
      <c r="G256" s="91">
        <v>0</v>
      </c>
      <c r="H256" s="91">
        <f t="shared" si="49"/>
        <v>2369180</v>
      </c>
      <c r="I256" s="82">
        <v>2369180</v>
      </c>
      <c r="J256" s="82">
        <v>0</v>
      </c>
      <c r="K256" s="82">
        <f t="shared" si="50"/>
        <v>2369180</v>
      </c>
    </row>
    <row r="257" spans="1:11">
      <c r="A257" s="58" t="s">
        <v>248</v>
      </c>
      <c r="B257" s="6" t="s">
        <v>281</v>
      </c>
      <c r="C257" s="46">
        <v>588492</v>
      </c>
      <c r="D257" s="95">
        <v>0</v>
      </c>
      <c r="E257" s="95">
        <f t="shared" si="48"/>
        <v>588492</v>
      </c>
      <c r="F257" s="50">
        <v>0</v>
      </c>
      <c r="G257" s="91">
        <v>0</v>
      </c>
      <c r="H257" s="91">
        <f t="shared" si="49"/>
        <v>0</v>
      </c>
      <c r="I257" s="82">
        <v>0</v>
      </c>
      <c r="J257" s="82">
        <v>0</v>
      </c>
      <c r="K257" s="82">
        <f t="shared" si="50"/>
        <v>0</v>
      </c>
    </row>
    <row r="258" spans="1:11">
      <c r="A258" s="58" t="s">
        <v>248</v>
      </c>
      <c r="B258" s="6" t="s">
        <v>282</v>
      </c>
      <c r="C258" s="46">
        <v>29251</v>
      </c>
      <c r="D258" s="95">
        <v>2800</v>
      </c>
      <c r="E258" s="95">
        <f t="shared" si="48"/>
        <v>32051</v>
      </c>
      <c r="F258" s="50">
        <v>0</v>
      </c>
      <c r="G258" s="91">
        <v>0</v>
      </c>
      <c r="H258" s="91">
        <f t="shared" si="49"/>
        <v>0</v>
      </c>
      <c r="I258" s="82">
        <v>0</v>
      </c>
      <c r="J258" s="82">
        <v>0</v>
      </c>
      <c r="K258" s="82">
        <f t="shared" si="50"/>
        <v>0</v>
      </c>
    </row>
    <row r="259" spans="1:11">
      <c r="A259" s="71" t="s">
        <v>248</v>
      </c>
      <c r="B259" s="70" t="s">
        <v>308</v>
      </c>
      <c r="C259" s="72">
        <v>225324</v>
      </c>
      <c r="D259" s="95">
        <v>0</v>
      </c>
      <c r="E259" s="95">
        <f t="shared" si="48"/>
        <v>225324</v>
      </c>
      <c r="F259" s="50">
        <v>0</v>
      </c>
      <c r="G259" s="91">
        <v>0</v>
      </c>
      <c r="H259" s="91">
        <f t="shared" si="49"/>
        <v>0</v>
      </c>
      <c r="I259" s="82">
        <v>0</v>
      </c>
      <c r="J259" s="82">
        <v>0</v>
      </c>
      <c r="K259" s="82">
        <f t="shared" si="50"/>
        <v>0</v>
      </c>
    </row>
    <row r="260" spans="1:11">
      <c r="A260" s="40" t="s">
        <v>252</v>
      </c>
      <c r="B260" s="6" t="s">
        <v>255</v>
      </c>
      <c r="C260" s="46">
        <v>150000</v>
      </c>
      <c r="D260" s="95">
        <v>130000</v>
      </c>
      <c r="E260" s="95">
        <f t="shared" si="48"/>
        <v>280000</v>
      </c>
      <c r="F260" s="50">
        <v>0</v>
      </c>
      <c r="G260" s="91">
        <v>0</v>
      </c>
      <c r="H260" s="91">
        <f t="shared" si="49"/>
        <v>0</v>
      </c>
      <c r="I260" s="82">
        <v>0</v>
      </c>
      <c r="J260" s="82">
        <v>0</v>
      </c>
      <c r="K260" s="82">
        <f t="shared" si="50"/>
        <v>0</v>
      </c>
    </row>
    <row r="261" spans="1:11">
      <c r="A261" s="13" t="s">
        <v>256</v>
      </c>
      <c r="B261" s="9" t="s">
        <v>257</v>
      </c>
      <c r="C261" s="36">
        <v>7980479</v>
      </c>
      <c r="D261" s="92">
        <f>SUM(D253:D260)</f>
        <v>-16798</v>
      </c>
      <c r="E261" s="92">
        <f>SUM(C261:D261)</f>
        <v>7963681</v>
      </c>
      <c r="F261" s="36">
        <v>6941061</v>
      </c>
      <c r="G261" s="92">
        <f>SUM(G253:G260)</f>
        <v>0</v>
      </c>
      <c r="H261" s="137">
        <f>SUM(F261:G261)</f>
        <v>6941061</v>
      </c>
      <c r="I261" s="92">
        <v>6941061</v>
      </c>
      <c r="J261" s="92">
        <f>SUM(J253:J260)</f>
        <v>0</v>
      </c>
      <c r="K261" s="92">
        <f>SUM(I261:J261)</f>
        <v>6941061</v>
      </c>
    </row>
    <row r="262" spans="1:11">
      <c r="A262" s="13"/>
      <c r="B262" s="9" t="s">
        <v>263</v>
      </c>
      <c r="C262" s="36">
        <v>71783502</v>
      </c>
      <c r="D262" s="92">
        <f>D261+D252+D215+D203+D200+D190+D188+D177+D175</f>
        <v>413601</v>
      </c>
      <c r="E262" s="92">
        <f>SUM(C262:D262)</f>
        <v>72197103</v>
      </c>
      <c r="F262" s="36">
        <v>63028875</v>
      </c>
      <c r="G262" s="92">
        <f>G261+G252+G215+G203+G200+G190+G188+G177+G175</f>
        <v>132074</v>
      </c>
      <c r="H262" s="137">
        <f>SUM(F262:G262)</f>
        <v>63160949</v>
      </c>
      <c r="I262" s="92">
        <v>54802243</v>
      </c>
      <c r="J262" s="92">
        <f>J261+J252+J215+J203+J200+J190+J188+J177+J175</f>
        <v>2070000</v>
      </c>
      <c r="K262" s="92">
        <f>SUM(I262:J262)</f>
        <v>56872243</v>
      </c>
    </row>
    <row r="263" spans="1:11">
      <c r="A263" s="41"/>
      <c r="B263" s="6" t="s">
        <v>258</v>
      </c>
      <c r="C263" s="48">
        <v>2434927</v>
      </c>
      <c r="D263" s="93">
        <v>0</v>
      </c>
      <c r="E263" s="93">
        <f>SUM(C263:D263)</f>
        <v>2434927</v>
      </c>
      <c r="F263" s="139">
        <v>2423210</v>
      </c>
      <c r="G263" s="93">
        <v>0</v>
      </c>
      <c r="H263" s="93">
        <f>SUM(F263:G263)</f>
        <v>2423210</v>
      </c>
      <c r="I263" s="90">
        <v>2423314</v>
      </c>
      <c r="J263" s="90">
        <v>0</v>
      </c>
      <c r="K263" s="90">
        <f>SUM(I263:J263)</f>
        <v>2423314</v>
      </c>
    </row>
    <row r="264" spans="1:11">
      <c r="A264" s="41"/>
      <c r="B264" s="6" t="s">
        <v>259</v>
      </c>
      <c r="C264" s="48">
        <v>450152</v>
      </c>
      <c r="D264" s="93">
        <v>0</v>
      </c>
      <c r="E264" s="93">
        <f t="shared" ref="E264:E267" si="51">SUM(C264:D264)</f>
        <v>450152</v>
      </c>
      <c r="F264" s="139">
        <v>450152</v>
      </c>
      <c r="G264" s="93">
        <v>0</v>
      </c>
      <c r="H264" s="93">
        <f t="shared" ref="H264:H267" si="52">SUM(F264:G264)</f>
        <v>450152</v>
      </c>
      <c r="I264" s="90">
        <v>450152</v>
      </c>
      <c r="J264" s="90">
        <v>0</v>
      </c>
      <c r="K264" s="90">
        <f t="shared" ref="K264:K267" si="53">SUM(I264:J264)</f>
        <v>450152</v>
      </c>
    </row>
    <row r="265" spans="1:11">
      <c r="A265" s="122"/>
      <c r="B265" s="120" t="s">
        <v>344</v>
      </c>
      <c r="C265" s="123">
        <v>27000</v>
      </c>
      <c r="D265" s="123">
        <v>-27000</v>
      </c>
      <c r="E265" s="123">
        <f>SUM(C265:D265)</f>
        <v>0</v>
      </c>
      <c r="F265" s="123"/>
      <c r="G265" s="123"/>
      <c r="H265" s="123"/>
      <c r="I265" s="140"/>
      <c r="J265" s="140"/>
      <c r="K265" s="140"/>
    </row>
    <row r="266" spans="1:11">
      <c r="A266" s="122"/>
      <c r="B266" s="120" t="s">
        <v>343</v>
      </c>
      <c r="C266" s="123">
        <v>160000</v>
      </c>
      <c r="D266" s="123">
        <v>-81547</v>
      </c>
      <c r="E266" s="123">
        <f>SUM(C266:D266)</f>
        <v>78453</v>
      </c>
      <c r="F266" s="123"/>
      <c r="G266" s="123"/>
      <c r="H266" s="123"/>
      <c r="I266" s="140"/>
      <c r="J266" s="140"/>
      <c r="K266" s="140"/>
    </row>
    <row r="267" spans="1:11">
      <c r="A267" s="41"/>
      <c r="B267" s="6" t="s">
        <v>260</v>
      </c>
      <c r="C267" s="46">
        <v>0</v>
      </c>
      <c r="D267" s="95">
        <v>0</v>
      </c>
      <c r="E267" s="93">
        <f t="shared" si="51"/>
        <v>0</v>
      </c>
      <c r="F267" s="7">
        <v>0</v>
      </c>
      <c r="G267" s="82">
        <v>0</v>
      </c>
      <c r="H267" s="91">
        <f t="shared" si="52"/>
        <v>0</v>
      </c>
      <c r="I267" s="82">
        <v>0</v>
      </c>
      <c r="J267" s="82">
        <v>0</v>
      </c>
      <c r="K267" s="82">
        <f t="shared" si="53"/>
        <v>0</v>
      </c>
    </row>
    <row r="268" spans="1:11">
      <c r="A268" s="13"/>
      <c r="B268" s="9" t="s">
        <v>261</v>
      </c>
      <c r="C268" s="36">
        <v>3072079</v>
      </c>
      <c r="D268" s="92">
        <f>SUM(D263:D267)</f>
        <v>-108547</v>
      </c>
      <c r="E268" s="92">
        <f>SUM(C268:D268)</f>
        <v>2963532</v>
      </c>
      <c r="F268" s="36">
        <v>2873362</v>
      </c>
      <c r="G268" s="92">
        <f>SUM(G263:G267)</f>
        <v>0</v>
      </c>
      <c r="H268" s="137">
        <f>SUM(F268:G268)</f>
        <v>2873362</v>
      </c>
      <c r="I268" s="92">
        <v>2873466</v>
      </c>
      <c r="J268" s="92">
        <f>SUM(J263:J267)</f>
        <v>0</v>
      </c>
      <c r="K268" s="92">
        <f>SUM(I268:J268)</f>
        <v>2873466</v>
      </c>
    </row>
    <row r="269" spans="1:11">
      <c r="A269" s="14"/>
      <c r="B269" s="9" t="s">
        <v>262</v>
      </c>
      <c r="C269" s="36">
        <v>74855581</v>
      </c>
      <c r="D269" s="92">
        <f>D268+D262</f>
        <v>305054</v>
      </c>
      <c r="E269" s="92">
        <f>SUM(C269:D269)</f>
        <v>75160635</v>
      </c>
      <c r="F269" s="36">
        <v>65902237</v>
      </c>
      <c r="G269" s="92">
        <f>G268+G262</f>
        <v>132074</v>
      </c>
      <c r="H269" s="137">
        <f>SUM(F269:G269)</f>
        <v>66034311</v>
      </c>
      <c r="I269" s="92">
        <v>57675709</v>
      </c>
      <c r="J269" s="92">
        <f>J268+J262</f>
        <v>2070000</v>
      </c>
      <c r="K269" s="92">
        <f>SUM(I269:J269)</f>
        <v>59745709</v>
      </c>
    </row>
    <row r="270" spans="1:11">
      <c r="A270" s="1"/>
      <c r="B270" s="1"/>
    </row>
    <row r="271" spans="1:11">
      <c r="A271" s="1"/>
      <c r="B271" s="1"/>
      <c r="C271" s="42">
        <v>0</v>
      </c>
      <c r="D271" s="42">
        <f>D145-D269</f>
        <v>0</v>
      </c>
      <c r="E271" s="42">
        <f>E145-E269</f>
        <v>0</v>
      </c>
      <c r="F271" s="42">
        <v>0</v>
      </c>
      <c r="G271" s="42">
        <f>G145-G269</f>
        <v>0</v>
      </c>
      <c r="H271" s="42">
        <f>H145-H269</f>
        <v>0</v>
      </c>
      <c r="I271" s="42">
        <v>0</v>
      </c>
      <c r="J271" s="42">
        <f>J145-J269</f>
        <v>0</v>
      </c>
      <c r="K271" s="42">
        <f>K145-K269</f>
        <v>0</v>
      </c>
    </row>
    <row r="272" spans="1:11" ht="15.75">
      <c r="A272" s="32"/>
      <c r="B272" s="221" t="s">
        <v>461</v>
      </c>
      <c r="C272" s="222"/>
      <c r="D272" s="222"/>
    </row>
    <row r="273" spans="1:11" ht="15.75">
      <c r="A273" s="32"/>
      <c r="B273" s="223"/>
      <c r="C273" s="223"/>
      <c r="D273" s="223"/>
      <c r="E273" s="31"/>
    </row>
    <row r="274" spans="1:11" ht="27.75" customHeight="1">
      <c r="A274" s="32"/>
      <c r="B274" s="224" t="s">
        <v>462</v>
      </c>
      <c r="C274" s="224"/>
      <c r="D274" s="224"/>
      <c r="E274" s="31"/>
    </row>
    <row r="275" spans="1:11" ht="18" customHeight="1">
      <c r="A275" s="32"/>
      <c r="B275" s="225"/>
      <c r="C275" s="225"/>
      <c r="D275" s="225"/>
      <c r="E275" s="31"/>
    </row>
    <row r="276" spans="1:11" ht="18" customHeight="1">
      <c r="A276" s="32"/>
      <c r="B276" s="225"/>
      <c r="C276" s="225"/>
      <c r="D276" s="225"/>
      <c r="E276" s="31"/>
    </row>
    <row r="277" spans="1:11" ht="18" customHeight="1">
      <c r="A277" s="32"/>
      <c r="B277" s="225"/>
      <c r="C277" s="225"/>
      <c r="D277" s="225"/>
      <c r="E277" s="31"/>
    </row>
    <row r="278" spans="1:11" ht="15.75">
      <c r="A278" s="217" t="s">
        <v>327</v>
      </c>
      <c r="B278" s="32"/>
      <c r="C278" s="99"/>
      <c r="D278" s="51"/>
      <c r="E278" s="49"/>
    </row>
    <row r="279" spans="1:11" ht="15.75">
      <c r="A279" s="218" t="s">
        <v>265</v>
      </c>
      <c r="B279" s="32"/>
      <c r="C279" s="99"/>
      <c r="D279" s="51"/>
      <c r="E279" s="49"/>
    </row>
    <row r="280" spans="1:11" ht="15.75">
      <c r="A280" s="218" t="s">
        <v>460</v>
      </c>
      <c r="B280" s="32"/>
      <c r="C280" s="99"/>
      <c r="D280" s="51"/>
      <c r="E280" s="49"/>
    </row>
    <row r="281" spans="1:11" ht="15.75">
      <c r="A281" s="218"/>
      <c r="B281" s="32"/>
      <c r="C281" s="99"/>
      <c r="D281" s="51"/>
      <c r="E281" s="49"/>
    </row>
    <row r="282" spans="1:11">
      <c r="A282" s="219" t="s">
        <v>327</v>
      </c>
      <c r="D282" s="51"/>
      <c r="E282" s="44"/>
    </row>
    <row r="283" spans="1:11">
      <c r="A283" s="220" t="s">
        <v>265</v>
      </c>
      <c r="B283" s="24"/>
      <c r="D283" s="51"/>
      <c r="E283" s="45"/>
    </row>
    <row r="284" spans="1:11">
      <c r="A284" s="220" t="s">
        <v>459</v>
      </c>
      <c r="B284" s="24"/>
      <c r="D284" s="51"/>
      <c r="E284" s="45"/>
    </row>
    <row r="285" spans="1:11">
      <c r="A285" s="220"/>
      <c r="B285" s="24"/>
      <c r="D285" s="51"/>
      <c r="E285" s="45"/>
    </row>
    <row r="286" spans="1:11" ht="15.75">
      <c r="A286" s="103"/>
      <c r="B286" s="216" t="s">
        <v>328</v>
      </c>
      <c r="K286" s="128"/>
    </row>
    <row r="287" spans="1:11">
      <c r="A287" s="104" t="s">
        <v>1</v>
      </c>
      <c r="B287" s="105"/>
      <c r="C287" s="115" t="s">
        <v>316</v>
      </c>
      <c r="D287" s="116" t="s">
        <v>315</v>
      </c>
      <c r="E287" s="115" t="s">
        <v>316</v>
      </c>
    </row>
    <row r="288" spans="1:11">
      <c r="A288" s="106" t="s">
        <v>329</v>
      </c>
      <c r="B288" s="96" t="s">
        <v>330</v>
      </c>
      <c r="C288" s="96">
        <v>0</v>
      </c>
      <c r="D288" s="117">
        <v>0</v>
      </c>
      <c r="E288" s="117">
        <f>SUM(C288:D288)</f>
        <v>0</v>
      </c>
    </row>
    <row r="289" spans="1:5">
      <c r="A289" s="106" t="s">
        <v>331</v>
      </c>
      <c r="B289" s="96" t="s">
        <v>332</v>
      </c>
      <c r="C289" s="96">
        <v>0</v>
      </c>
      <c r="D289" s="117">
        <v>0</v>
      </c>
      <c r="E289" s="117">
        <f t="shared" ref="E289:E291" si="54">SUM(C289:D289)</f>
        <v>0</v>
      </c>
    </row>
    <row r="290" spans="1:5">
      <c r="A290" s="106" t="s">
        <v>333</v>
      </c>
      <c r="B290" s="96" t="s">
        <v>334</v>
      </c>
      <c r="C290" s="96">
        <v>0</v>
      </c>
      <c r="D290" s="117">
        <v>0</v>
      </c>
      <c r="E290" s="117">
        <f t="shared" si="54"/>
        <v>0</v>
      </c>
    </row>
    <row r="291" spans="1:5">
      <c r="A291" s="106"/>
      <c r="B291" s="96" t="s">
        <v>335</v>
      </c>
      <c r="C291" s="96">
        <v>55668</v>
      </c>
      <c r="D291" s="117">
        <v>0</v>
      </c>
      <c r="E291" s="117">
        <f t="shared" si="54"/>
        <v>55668</v>
      </c>
    </row>
    <row r="292" spans="1:5">
      <c r="A292" s="107"/>
      <c r="B292" s="108" t="s">
        <v>9</v>
      </c>
      <c r="C292" s="114">
        <v>55668</v>
      </c>
      <c r="D292" s="118">
        <f>SUM(D288:D291)</f>
        <v>0</v>
      </c>
      <c r="E292" s="118">
        <f>SUM(C292:D292)</f>
        <v>55668</v>
      </c>
    </row>
    <row r="293" spans="1:5">
      <c r="A293" s="103"/>
      <c r="B293" s="2" t="s">
        <v>336</v>
      </c>
      <c r="C293" s="32"/>
    </row>
    <row r="294" spans="1:5">
      <c r="A294" s="109" t="s">
        <v>1</v>
      </c>
      <c r="B294" s="110" t="s">
        <v>2</v>
      </c>
      <c r="C294" s="115" t="s">
        <v>316</v>
      </c>
      <c r="D294" s="116" t="s">
        <v>315</v>
      </c>
      <c r="E294" s="115" t="s">
        <v>316</v>
      </c>
    </row>
    <row r="295" spans="1:5">
      <c r="A295" s="111" t="s">
        <v>191</v>
      </c>
      <c r="B295" s="96" t="s">
        <v>337</v>
      </c>
      <c r="C295" s="96">
        <v>50747</v>
      </c>
      <c r="D295" s="117">
        <v>0</v>
      </c>
      <c r="E295" s="117">
        <f>SUM(C295:D295)</f>
        <v>50747</v>
      </c>
    </row>
    <row r="296" spans="1:5">
      <c r="A296" s="112" t="s">
        <v>212</v>
      </c>
      <c r="B296" s="113" t="s">
        <v>338</v>
      </c>
      <c r="C296" s="96">
        <v>0</v>
      </c>
      <c r="D296" s="117">
        <v>0</v>
      </c>
      <c r="E296" s="117">
        <f t="shared" ref="E296:E298" si="55">SUM(C296:D296)</f>
        <v>0</v>
      </c>
    </row>
    <row r="297" spans="1:5">
      <c r="A297" s="112" t="s">
        <v>246</v>
      </c>
      <c r="B297" s="113" t="s">
        <v>267</v>
      </c>
      <c r="C297" s="96">
        <v>0</v>
      </c>
      <c r="D297" s="117">
        <v>0</v>
      </c>
      <c r="E297" s="117">
        <f t="shared" si="55"/>
        <v>0</v>
      </c>
    </row>
    <row r="298" spans="1:5">
      <c r="A298" s="112" t="s">
        <v>256</v>
      </c>
      <c r="B298" s="113" t="s">
        <v>268</v>
      </c>
      <c r="C298" s="96">
        <v>4921</v>
      </c>
      <c r="D298" s="117">
        <v>0</v>
      </c>
      <c r="E298" s="117">
        <f t="shared" si="55"/>
        <v>4921</v>
      </c>
    </row>
    <row r="299" spans="1:5">
      <c r="A299" s="112"/>
      <c r="B299" s="96" t="s">
        <v>260</v>
      </c>
      <c r="C299" s="96">
        <v>0</v>
      </c>
      <c r="D299" s="117">
        <f>SUM(D295:D298)</f>
        <v>0</v>
      </c>
      <c r="E299" s="117">
        <f>SUM(C299:D299)</f>
        <v>0</v>
      </c>
    </row>
    <row r="300" spans="1:5">
      <c r="A300" s="107"/>
      <c r="B300" s="114" t="s">
        <v>339</v>
      </c>
      <c r="C300" s="114">
        <v>55668</v>
      </c>
      <c r="D300" s="119">
        <f>SUM(D299)</f>
        <v>0</v>
      </c>
      <c r="E300" s="119">
        <f>SUM(C300:D300)</f>
        <v>55668</v>
      </c>
    </row>
    <row r="303" spans="1:5" ht="15.75">
      <c r="B303" s="221" t="s">
        <v>461</v>
      </c>
      <c r="C303" s="222"/>
      <c r="D303" s="222"/>
    </row>
    <row r="304" spans="1:5" ht="15.75">
      <c r="B304" s="223"/>
      <c r="C304" s="223"/>
      <c r="D304" s="223"/>
    </row>
    <row r="305" spans="2:4" ht="26.25" customHeight="1">
      <c r="B305" s="224" t="s">
        <v>462</v>
      </c>
      <c r="C305" s="224"/>
      <c r="D305" s="224"/>
    </row>
  </sheetData>
  <mergeCells count="3">
    <mergeCell ref="B150:D150"/>
    <mergeCell ref="B274:D274"/>
    <mergeCell ref="B305:D305"/>
  </mergeCells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2" manualBreakCount="2">
    <brk id="150" max="16383" man="1"/>
    <brk id="254" max="8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47D2-5AC5-45D7-8B54-2DB66797AB0E}">
  <dimension ref="A1:H58"/>
  <sheetViews>
    <sheetView tabSelected="1" workbookViewId="0">
      <selection activeCell="A58" sqref="A58:C58"/>
    </sheetView>
  </sheetViews>
  <sheetFormatPr defaultRowHeight="15"/>
  <cols>
    <col min="1" max="1" width="57.140625" bestFit="1" customWidth="1"/>
    <col min="2" max="2" width="10.42578125" bestFit="1" customWidth="1"/>
    <col min="3" max="3" width="13.42578125" style="163" bestFit="1" customWidth="1"/>
    <col min="4" max="4" width="10.85546875" style="163" bestFit="1" customWidth="1"/>
    <col min="5" max="5" width="13.42578125" style="163" bestFit="1" customWidth="1"/>
    <col min="8" max="8" width="11.28515625" bestFit="1" customWidth="1"/>
  </cols>
  <sheetData>
    <row r="1" spans="1:5" ht="20.100000000000001" customHeight="1">
      <c r="A1" s="217" t="s">
        <v>327</v>
      </c>
      <c r="C1" s="181"/>
      <c r="D1" s="182"/>
      <c r="E1" s="183"/>
    </row>
    <row r="2" spans="1:5" ht="15.75">
      <c r="A2" s="218" t="s">
        <v>265</v>
      </c>
      <c r="C2" s="181"/>
      <c r="D2" s="182"/>
      <c r="E2" s="184"/>
    </row>
    <row r="3" spans="1:5" ht="15.75">
      <c r="A3" s="218" t="s">
        <v>460</v>
      </c>
      <c r="C3" s="181"/>
      <c r="D3" s="182"/>
      <c r="E3" s="184"/>
    </row>
    <row r="4" spans="1:5" ht="15.75">
      <c r="A4" s="218"/>
      <c r="C4" s="181"/>
      <c r="D4" s="182"/>
      <c r="E4" s="184"/>
    </row>
    <row r="5" spans="1:5">
      <c r="A5" s="219" t="s">
        <v>454</v>
      </c>
      <c r="C5" s="181"/>
      <c r="D5" s="182"/>
      <c r="E5" s="185"/>
    </row>
    <row r="6" spans="1:5">
      <c r="A6" s="220" t="s">
        <v>265</v>
      </c>
      <c r="C6" s="181"/>
      <c r="D6" s="182"/>
      <c r="E6" s="185"/>
    </row>
    <row r="7" spans="1:5" ht="15.75" customHeight="1">
      <c r="A7" s="220" t="s">
        <v>459</v>
      </c>
      <c r="C7" s="181"/>
      <c r="D7" s="181"/>
      <c r="E7" s="181"/>
    </row>
    <row r="8" spans="1:5">
      <c r="C8" s="181"/>
      <c r="D8" s="181"/>
      <c r="E8" s="181"/>
    </row>
    <row r="9" spans="1:5" ht="31.5">
      <c r="A9" s="169" t="s">
        <v>455</v>
      </c>
      <c r="C9" s="181"/>
      <c r="D9" s="181"/>
      <c r="E9" s="181"/>
    </row>
    <row r="10" spans="1:5">
      <c r="A10" s="168"/>
      <c r="B10" s="168"/>
      <c r="C10" s="186"/>
      <c r="D10" s="186"/>
      <c r="E10" s="186"/>
    </row>
    <row r="11" spans="1:5" ht="31.5">
      <c r="A11" s="204" t="s">
        <v>394</v>
      </c>
      <c r="B11" s="204" t="s">
        <v>393</v>
      </c>
      <c r="C11" s="164" t="s">
        <v>392</v>
      </c>
      <c r="D11" s="164" t="s">
        <v>391</v>
      </c>
      <c r="E11" s="164" t="s">
        <v>390</v>
      </c>
    </row>
    <row r="12" spans="1:5">
      <c r="A12" s="205"/>
      <c r="B12" s="205"/>
      <c r="C12" s="165" t="s">
        <v>389</v>
      </c>
      <c r="D12" s="165" t="s">
        <v>389</v>
      </c>
      <c r="E12" s="165" t="s">
        <v>389</v>
      </c>
    </row>
    <row r="13" spans="1:5">
      <c r="A13" s="171"/>
      <c r="B13" s="171"/>
      <c r="C13" s="165"/>
      <c r="D13" s="165"/>
      <c r="E13" s="165"/>
    </row>
    <row r="14" spans="1:5">
      <c r="A14" s="173" t="s">
        <v>456</v>
      </c>
      <c r="B14" s="171"/>
      <c r="C14" s="160">
        <v>74855581</v>
      </c>
      <c r="D14" s="160">
        <v>0</v>
      </c>
      <c r="E14" s="197">
        <f>E15+E19</f>
        <v>75160635</v>
      </c>
    </row>
    <row r="15" spans="1:5">
      <c r="A15" s="173" t="s">
        <v>457</v>
      </c>
      <c r="B15" s="172"/>
      <c r="C15" s="200">
        <v>3072079</v>
      </c>
      <c r="D15" s="196">
        <v>0</v>
      </c>
      <c r="E15" s="197">
        <f>SUM(E16:E17)</f>
        <v>2963532</v>
      </c>
    </row>
    <row r="16" spans="1:5">
      <c r="A16" s="174" t="s">
        <v>458</v>
      </c>
      <c r="B16" s="170"/>
      <c r="C16" s="195">
        <v>2885079</v>
      </c>
      <c r="D16" s="198">
        <v>0</v>
      </c>
      <c r="E16" s="201">
        <f t="shared" ref="E16" si="0">SUM(C16:D16)</f>
        <v>2885079</v>
      </c>
    </row>
    <row r="17" spans="1:8">
      <c r="A17" s="174" t="s">
        <v>406</v>
      </c>
      <c r="B17" s="167"/>
      <c r="C17" s="193">
        <v>187000</v>
      </c>
      <c r="D17" s="199">
        <v>-108547</v>
      </c>
      <c r="E17" s="199">
        <f>SUM(C17:D17)</f>
        <v>78453</v>
      </c>
    </row>
    <row r="18" spans="1:8">
      <c r="A18" s="175"/>
      <c r="B18" s="176"/>
      <c r="C18" s="187"/>
      <c r="D18" s="188"/>
      <c r="E18" s="189"/>
    </row>
    <row r="19" spans="1:8" ht="20.100000000000001" customHeight="1">
      <c r="A19" s="177" t="s">
        <v>453</v>
      </c>
      <c r="B19" s="178"/>
      <c r="C19" s="190">
        <f>SUM(C20:C28)</f>
        <v>71783502</v>
      </c>
      <c r="D19" s="190">
        <f t="shared" ref="D19:E19" si="1">SUM(D20:D28)</f>
        <v>413601</v>
      </c>
      <c r="E19" s="190">
        <f t="shared" si="1"/>
        <v>72197103</v>
      </c>
    </row>
    <row r="20" spans="1:8">
      <c r="A20" s="170" t="s">
        <v>452</v>
      </c>
      <c r="B20" s="179" t="s">
        <v>164</v>
      </c>
      <c r="C20" s="191">
        <v>11083641</v>
      </c>
      <c r="D20" s="191">
        <v>41444</v>
      </c>
      <c r="E20" s="191">
        <v>11125085</v>
      </c>
    </row>
    <row r="21" spans="1:8">
      <c r="A21" s="166" t="s">
        <v>451</v>
      </c>
      <c r="B21" s="180" t="s">
        <v>168</v>
      </c>
      <c r="C21" s="192">
        <v>1354503</v>
      </c>
      <c r="D21" s="192">
        <v>30000</v>
      </c>
      <c r="E21" s="192">
        <v>1384503</v>
      </c>
    </row>
    <row r="22" spans="1:8">
      <c r="A22" s="166" t="s">
        <v>450</v>
      </c>
      <c r="B22" s="180" t="s">
        <v>178</v>
      </c>
      <c r="C22" s="192">
        <v>7614500</v>
      </c>
      <c r="D22" s="192">
        <v>-50143</v>
      </c>
      <c r="E22" s="192">
        <v>7564357</v>
      </c>
    </row>
    <row r="23" spans="1:8">
      <c r="A23" s="166" t="s">
        <v>449</v>
      </c>
      <c r="B23" s="180" t="s">
        <v>182</v>
      </c>
      <c r="C23" s="192">
        <v>244940</v>
      </c>
      <c r="D23" s="192">
        <v>0</v>
      </c>
      <c r="E23" s="192">
        <v>244940</v>
      </c>
    </row>
    <row r="24" spans="1:8">
      <c r="A24" s="166" t="s">
        <v>448</v>
      </c>
      <c r="B24" s="180" t="s">
        <v>191</v>
      </c>
      <c r="C24" s="192">
        <v>8241953</v>
      </c>
      <c r="D24" s="192">
        <v>418177</v>
      </c>
      <c r="E24" s="192">
        <f>SUM(C24:D24)</f>
        <v>8660130</v>
      </c>
    </row>
    <row r="25" spans="1:8">
      <c r="A25" s="166" t="s">
        <v>447</v>
      </c>
      <c r="B25" s="180" t="s">
        <v>197</v>
      </c>
      <c r="C25" s="192">
        <v>798036</v>
      </c>
      <c r="D25" s="192">
        <v>-13784</v>
      </c>
      <c r="E25" s="192">
        <v>784252</v>
      </c>
    </row>
    <row r="26" spans="1:8">
      <c r="A26" s="166" t="s">
        <v>446</v>
      </c>
      <c r="B26" s="180" t="s">
        <v>212</v>
      </c>
      <c r="C26" s="192">
        <v>3929406</v>
      </c>
      <c r="D26" s="192">
        <v>82211</v>
      </c>
      <c r="E26" s="192">
        <v>4011617</v>
      </c>
    </row>
    <row r="27" spans="1:8">
      <c r="A27" s="166" t="s">
        <v>267</v>
      </c>
      <c r="B27" s="180" t="s">
        <v>246</v>
      </c>
      <c r="C27" s="192">
        <v>30536044</v>
      </c>
      <c r="D27" s="192">
        <v>-77506</v>
      </c>
      <c r="E27" s="192">
        <v>30458538</v>
      </c>
    </row>
    <row r="28" spans="1:8">
      <c r="A28" s="166" t="s">
        <v>268</v>
      </c>
      <c r="B28" s="180" t="s">
        <v>256</v>
      </c>
      <c r="C28" s="192">
        <v>7980479</v>
      </c>
      <c r="D28" s="192">
        <v>-16798</v>
      </c>
      <c r="E28" s="192">
        <v>7963681</v>
      </c>
    </row>
    <row r="29" spans="1:8" ht="20.100000000000001" customHeight="1">
      <c r="A29" s="206" t="s">
        <v>445</v>
      </c>
      <c r="B29" s="207"/>
      <c r="C29" s="207"/>
      <c r="D29" s="207"/>
      <c r="E29" s="208"/>
    </row>
    <row r="30" spans="1:8">
      <c r="A30" s="202" t="s">
        <v>444</v>
      </c>
      <c r="B30" s="202" t="s">
        <v>443</v>
      </c>
      <c r="C30" s="203">
        <v>30382947</v>
      </c>
      <c r="D30" s="203">
        <v>473542</v>
      </c>
      <c r="E30" s="203">
        <v>30856489</v>
      </c>
      <c r="G30" s="194"/>
      <c r="H30" s="194"/>
    </row>
    <row r="31" spans="1:8">
      <c r="A31" s="166" t="s">
        <v>442</v>
      </c>
      <c r="B31" s="180" t="s">
        <v>441</v>
      </c>
      <c r="C31" s="192">
        <v>23007463</v>
      </c>
      <c r="D31" s="192">
        <v>331362</v>
      </c>
      <c r="E31" s="192">
        <v>23338825</v>
      </c>
    </row>
    <row r="32" spans="1:8" ht="22.5">
      <c r="A32" s="166" t="s">
        <v>440</v>
      </c>
      <c r="B32" s="180" t="s">
        <v>439</v>
      </c>
      <c r="C32" s="192">
        <v>7375484</v>
      </c>
      <c r="D32" s="192">
        <v>142180</v>
      </c>
      <c r="E32" s="192">
        <v>7517664</v>
      </c>
    </row>
    <row r="33" spans="1:5">
      <c r="A33" s="202" t="s">
        <v>387</v>
      </c>
      <c r="B33" s="202" t="s">
        <v>386</v>
      </c>
      <c r="C33" s="203">
        <v>16359203</v>
      </c>
      <c r="D33" s="203">
        <v>259372</v>
      </c>
      <c r="E33" s="203">
        <v>16618575</v>
      </c>
    </row>
    <row r="34" spans="1:5">
      <c r="A34" s="166" t="s">
        <v>438</v>
      </c>
      <c r="B34" s="180" t="s">
        <v>437</v>
      </c>
      <c r="C34" s="192">
        <v>169083</v>
      </c>
      <c r="D34" s="192">
        <v>19609</v>
      </c>
      <c r="E34" s="192">
        <v>188692</v>
      </c>
    </row>
    <row r="35" spans="1:5">
      <c r="A35" s="166" t="s">
        <v>385</v>
      </c>
      <c r="B35" s="180" t="s">
        <v>384</v>
      </c>
      <c r="C35" s="192">
        <v>12795094</v>
      </c>
      <c r="D35" s="192">
        <v>159460</v>
      </c>
      <c r="E35" s="192">
        <v>12954554</v>
      </c>
    </row>
    <row r="36" spans="1:5" ht="22.5">
      <c r="A36" s="166" t="s">
        <v>383</v>
      </c>
      <c r="B36" s="180" t="s">
        <v>382</v>
      </c>
      <c r="C36" s="192">
        <v>3277045</v>
      </c>
      <c r="D36" s="192">
        <v>70813</v>
      </c>
      <c r="E36" s="192">
        <v>3347858</v>
      </c>
    </row>
    <row r="37" spans="1:5">
      <c r="A37" s="166" t="s">
        <v>436</v>
      </c>
      <c r="B37" s="180" t="s">
        <v>435</v>
      </c>
      <c r="C37" s="192">
        <v>12127</v>
      </c>
      <c r="D37" s="192">
        <v>26</v>
      </c>
      <c r="E37" s="192">
        <v>12153</v>
      </c>
    </row>
    <row r="38" spans="1:5">
      <c r="A38" s="166" t="s">
        <v>434</v>
      </c>
      <c r="B38" s="180" t="s">
        <v>433</v>
      </c>
      <c r="C38" s="192">
        <v>105854</v>
      </c>
      <c r="D38" s="192">
        <v>9464</v>
      </c>
      <c r="E38" s="192">
        <v>115318</v>
      </c>
    </row>
    <row r="39" spans="1:5">
      <c r="A39" s="202" t="s">
        <v>432</v>
      </c>
      <c r="B39" s="202" t="s">
        <v>431</v>
      </c>
      <c r="C39" s="203">
        <v>1267660</v>
      </c>
      <c r="D39" s="203">
        <v>71008</v>
      </c>
      <c r="E39" s="203">
        <v>1338668</v>
      </c>
    </row>
    <row r="40" spans="1:5" ht="22.5">
      <c r="A40" s="166" t="s">
        <v>430</v>
      </c>
      <c r="B40" s="180" t="s">
        <v>429</v>
      </c>
      <c r="C40" s="192">
        <v>1267660</v>
      </c>
      <c r="D40" s="192">
        <v>71008</v>
      </c>
      <c r="E40" s="192">
        <v>1338668</v>
      </c>
    </row>
    <row r="41" spans="1:5">
      <c r="A41" s="202" t="s">
        <v>428</v>
      </c>
      <c r="B41" s="202" t="s">
        <v>427</v>
      </c>
      <c r="C41" s="203">
        <v>1070000</v>
      </c>
      <c r="D41" s="203">
        <v>0</v>
      </c>
      <c r="E41" s="203">
        <v>1070000</v>
      </c>
    </row>
    <row r="42" spans="1:5">
      <c r="A42" s="166" t="s">
        <v>426</v>
      </c>
      <c r="B42" s="180" t="s">
        <v>425</v>
      </c>
      <c r="C42" s="192">
        <v>140000</v>
      </c>
      <c r="D42" s="192">
        <v>0</v>
      </c>
      <c r="E42" s="192">
        <v>140000</v>
      </c>
    </row>
    <row r="43" spans="1:5">
      <c r="A43" s="166" t="s">
        <v>424</v>
      </c>
      <c r="B43" s="180" t="s">
        <v>423</v>
      </c>
      <c r="C43" s="192">
        <v>930000</v>
      </c>
      <c r="D43" s="192">
        <v>0</v>
      </c>
      <c r="E43" s="192">
        <v>930000</v>
      </c>
    </row>
    <row r="44" spans="1:5">
      <c r="A44" s="202" t="s">
        <v>381</v>
      </c>
      <c r="B44" s="202" t="s">
        <v>380</v>
      </c>
      <c r="C44" s="203">
        <v>12968634</v>
      </c>
      <c r="D44" s="203">
        <v>-236764</v>
      </c>
      <c r="E44" s="203">
        <v>12731870</v>
      </c>
    </row>
    <row r="45" spans="1:5">
      <c r="A45" s="166" t="s">
        <v>422</v>
      </c>
      <c r="B45" s="180" t="s">
        <v>421</v>
      </c>
      <c r="C45" s="192">
        <v>60692</v>
      </c>
      <c r="D45" s="192">
        <v>69751</v>
      </c>
      <c r="E45" s="192">
        <v>130443</v>
      </c>
    </row>
    <row r="46" spans="1:5">
      <c r="A46" s="166" t="s">
        <v>379</v>
      </c>
      <c r="B46" s="180" t="s">
        <v>378</v>
      </c>
      <c r="C46" s="192">
        <v>12907942</v>
      </c>
      <c r="D46" s="192">
        <v>-306515</v>
      </c>
      <c r="E46" s="192">
        <v>12601427</v>
      </c>
    </row>
    <row r="47" spans="1:5">
      <c r="A47" s="202" t="s">
        <v>420</v>
      </c>
      <c r="B47" s="202" t="s">
        <v>419</v>
      </c>
      <c r="C47" s="203">
        <v>3381876</v>
      </c>
      <c r="D47" s="203">
        <v>-183088</v>
      </c>
      <c r="E47" s="203">
        <v>3198788</v>
      </c>
    </row>
    <row r="48" spans="1:5">
      <c r="A48" s="166" t="s">
        <v>418</v>
      </c>
      <c r="B48" s="180" t="s">
        <v>417</v>
      </c>
      <c r="C48" s="192">
        <v>2607873</v>
      </c>
      <c r="D48" s="192">
        <v>-65500</v>
      </c>
      <c r="E48" s="192">
        <v>2542373</v>
      </c>
    </row>
    <row r="49" spans="1:5">
      <c r="A49" s="166" t="s">
        <v>416</v>
      </c>
      <c r="B49" s="180" t="s">
        <v>415</v>
      </c>
      <c r="C49" s="192">
        <v>80815</v>
      </c>
      <c r="D49" s="192">
        <v>-10800</v>
      </c>
      <c r="E49" s="192">
        <v>70015</v>
      </c>
    </row>
    <row r="50" spans="1:5" ht="22.5">
      <c r="A50" s="166" t="s">
        <v>414</v>
      </c>
      <c r="B50" s="180" t="s">
        <v>413</v>
      </c>
      <c r="C50" s="192">
        <v>691688</v>
      </c>
      <c r="D50" s="192">
        <v>-106788</v>
      </c>
      <c r="E50" s="192">
        <v>584900</v>
      </c>
    </row>
    <row r="51" spans="1:5" ht="33">
      <c r="A51" s="166" t="s">
        <v>412</v>
      </c>
      <c r="B51" s="180" t="s">
        <v>411</v>
      </c>
      <c r="C51" s="192">
        <v>1500</v>
      </c>
      <c r="D51" s="192">
        <v>0</v>
      </c>
      <c r="E51" s="192">
        <v>1500</v>
      </c>
    </row>
    <row r="52" spans="1:5" ht="24.75">
      <c r="A52" s="202" t="s">
        <v>410</v>
      </c>
      <c r="B52" s="202" t="s">
        <v>409</v>
      </c>
      <c r="C52" s="203">
        <v>6353182</v>
      </c>
      <c r="D52" s="203">
        <v>29531</v>
      </c>
      <c r="E52" s="203">
        <f>SUM(C52:D52)</f>
        <v>6382713</v>
      </c>
    </row>
    <row r="53" spans="1:5">
      <c r="A53" s="166" t="s">
        <v>408</v>
      </c>
      <c r="B53" s="180" t="s">
        <v>407</v>
      </c>
      <c r="C53" s="192">
        <v>6353182</v>
      </c>
      <c r="D53" s="192">
        <v>29526</v>
      </c>
      <c r="E53" s="192">
        <f>SUM(C53:D53)</f>
        <v>6382708</v>
      </c>
    </row>
    <row r="56" spans="1:5" ht="15.75">
      <c r="A56" s="221" t="s">
        <v>461</v>
      </c>
      <c r="B56" s="222"/>
      <c r="C56" s="222"/>
    </row>
    <row r="57" spans="1:5" ht="15.75">
      <c r="A57" s="223"/>
      <c r="B57" s="223"/>
      <c r="C57" s="223"/>
    </row>
    <row r="58" spans="1:5" ht="27.75" customHeight="1">
      <c r="A58" s="224" t="s">
        <v>462</v>
      </c>
      <c r="B58" s="224"/>
      <c r="C58" s="224"/>
    </row>
  </sheetData>
  <mergeCells count="4">
    <mergeCell ref="A11:A12"/>
    <mergeCell ref="B11:B12"/>
    <mergeCell ref="A29:E29"/>
    <mergeCell ref="A58:C5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44F8-2A74-4B89-899B-557BEB2991E3}">
  <dimension ref="A1:E31"/>
  <sheetViews>
    <sheetView topLeftCell="A7" workbookViewId="0">
      <selection activeCell="K28" sqref="K28"/>
    </sheetView>
  </sheetViews>
  <sheetFormatPr defaultRowHeight="15"/>
  <cols>
    <col min="1" max="1" width="57.140625" bestFit="1" customWidth="1"/>
    <col min="2" max="2" width="10.42578125" bestFit="1" customWidth="1"/>
    <col min="3" max="3" width="9.85546875" style="163" bestFit="1" customWidth="1"/>
    <col min="4" max="4" width="9.7109375" style="163" bestFit="1" customWidth="1"/>
    <col min="5" max="5" width="9.85546875" style="163" bestFit="1" customWidth="1"/>
  </cols>
  <sheetData>
    <row r="1" spans="1:5" ht="20.100000000000001" customHeight="1">
      <c r="A1" s="209" t="s">
        <v>405</v>
      </c>
      <c r="B1" s="209"/>
      <c r="C1" s="209"/>
      <c r="D1" s="209"/>
      <c r="E1" s="209"/>
    </row>
    <row r="2" spans="1:5">
      <c r="A2" s="210" t="s">
        <v>404</v>
      </c>
      <c r="B2" s="210"/>
      <c r="C2" s="210"/>
      <c r="D2" s="210"/>
      <c r="E2" s="210"/>
    </row>
    <row r="3" spans="1:5">
      <c r="A3" s="210" t="s">
        <v>403</v>
      </c>
      <c r="B3" s="210"/>
      <c r="C3" s="210"/>
      <c r="D3" s="210"/>
      <c r="E3" s="210"/>
    </row>
    <row r="4" spans="1:5">
      <c r="A4" s="210" t="s">
        <v>402</v>
      </c>
      <c r="B4" s="210"/>
      <c r="C4" s="210"/>
      <c r="D4" s="210"/>
      <c r="E4" s="210"/>
    </row>
    <row r="5" spans="1:5" ht="45" customHeight="1">
      <c r="A5" s="211" t="s">
        <v>401</v>
      </c>
      <c r="B5" s="211"/>
      <c r="C5" s="211"/>
      <c r="D5" s="211"/>
      <c r="E5" s="211"/>
    </row>
    <row r="7" spans="1:5">
      <c r="A7" s="215" t="s">
        <v>400</v>
      </c>
      <c r="B7" s="215"/>
      <c r="C7" s="215"/>
      <c r="D7" s="215"/>
      <c r="E7" s="215"/>
    </row>
    <row r="8" spans="1:5">
      <c r="A8" s="212" t="s">
        <v>399</v>
      </c>
      <c r="B8" s="212"/>
      <c r="C8" s="212"/>
      <c r="D8" s="212"/>
      <c r="E8" s="212"/>
    </row>
    <row r="9" spans="1:5">
      <c r="A9" s="212" t="s">
        <v>398</v>
      </c>
      <c r="B9" s="212"/>
      <c r="C9" s="212"/>
      <c r="D9" s="212"/>
      <c r="E9" s="212"/>
    </row>
    <row r="10" spans="1:5">
      <c r="A10" s="212" t="s">
        <v>397</v>
      </c>
      <c r="B10" s="212"/>
      <c r="C10" s="212"/>
      <c r="D10" s="212"/>
      <c r="E10" s="212"/>
    </row>
    <row r="11" spans="1:5">
      <c r="A11" s="212" t="s">
        <v>396</v>
      </c>
      <c r="B11" s="212"/>
      <c r="C11" s="212"/>
      <c r="D11" s="212"/>
      <c r="E11" s="212"/>
    </row>
    <row r="12" spans="1:5">
      <c r="A12" s="212" t="s">
        <v>395</v>
      </c>
      <c r="B12" s="212"/>
      <c r="C12" s="212"/>
      <c r="D12" s="212"/>
      <c r="E12" s="212"/>
    </row>
    <row r="14" spans="1:5" ht="42">
      <c r="A14" s="213" t="s">
        <v>394</v>
      </c>
      <c r="B14" s="204" t="s">
        <v>393</v>
      </c>
      <c r="C14" s="164" t="s">
        <v>392</v>
      </c>
      <c r="D14" s="164" t="s">
        <v>391</v>
      </c>
      <c r="E14" s="164" t="s">
        <v>390</v>
      </c>
    </row>
    <row r="15" spans="1:5">
      <c r="A15" s="214"/>
      <c r="B15" s="205"/>
      <c r="C15" s="165" t="s">
        <v>389</v>
      </c>
      <c r="D15" s="165" t="s">
        <v>389</v>
      </c>
      <c r="E15" s="165" t="s">
        <v>389</v>
      </c>
    </row>
    <row r="16" spans="1:5">
      <c r="A16" s="157" t="s">
        <v>388</v>
      </c>
      <c r="B16" s="154" t="s">
        <v>364</v>
      </c>
      <c r="C16" s="158">
        <v>55668</v>
      </c>
      <c r="D16" s="158">
        <v>0</v>
      </c>
      <c r="E16" s="158">
        <v>55668</v>
      </c>
    </row>
    <row r="17" spans="1:5">
      <c r="A17" s="156" t="s">
        <v>375</v>
      </c>
      <c r="B17" s="156" t="s">
        <v>374</v>
      </c>
      <c r="C17" s="159" t="s">
        <v>373</v>
      </c>
      <c r="D17" s="159" t="s">
        <v>372</v>
      </c>
      <c r="E17" s="159" t="s">
        <v>371</v>
      </c>
    </row>
    <row r="18" spans="1:5">
      <c r="A18" s="155" t="s">
        <v>387</v>
      </c>
      <c r="B18" s="155" t="s">
        <v>386</v>
      </c>
      <c r="C18" s="160">
        <v>10368</v>
      </c>
      <c r="D18" s="160">
        <v>0</v>
      </c>
      <c r="E18" s="160">
        <v>10368</v>
      </c>
    </row>
    <row r="19" spans="1:5">
      <c r="A19" s="154" t="s">
        <v>385</v>
      </c>
      <c r="B19" s="154" t="s">
        <v>384</v>
      </c>
      <c r="C19" s="161">
        <v>5447</v>
      </c>
      <c r="D19" s="161">
        <v>1</v>
      </c>
      <c r="E19" s="161">
        <v>5448</v>
      </c>
    </row>
    <row r="20" spans="1:5" ht="22.5">
      <c r="A20" s="154" t="s">
        <v>383</v>
      </c>
      <c r="B20" s="154" t="s">
        <v>382</v>
      </c>
      <c r="C20" s="161">
        <v>4921</v>
      </c>
      <c r="D20" s="161">
        <v>-1</v>
      </c>
      <c r="E20" s="161">
        <v>4920</v>
      </c>
    </row>
    <row r="21" spans="1:5">
      <c r="A21" s="155" t="s">
        <v>381</v>
      </c>
      <c r="B21" s="155" t="s">
        <v>380</v>
      </c>
      <c r="C21" s="160">
        <v>45300</v>
      </c>
      <c r="D21" s="160">
        <v>0</v>
      </c>
      <c r="E21" s="160">
        <v>45300</v>
      </c>
    </row>
    <row r="22" spans="1:5">
      <c r="A22" s="154" t="s">
        <v>379</v>
      </c>
      <c r="B22" s="154" t="s">
        <v>378</v>
      </c>
      <c r="C22" s="161">
        <v>45300</v>
      </c>
      <c r="D22" s="161">
        <v>0</v>
      </c>
      <c r="E22" s="161">
        <v>45300</v>
      </c>
    </row>
    <row r="24" spans="1:5">
      <c r="A24" s="157" t="s">
        <v>377</v>
      </c>
      <c r="B24" s="154" t="s">
        <v>364</v>
      </c>
      <c r="C24" s="158">
        <v>-55668</v>
      </c>
      <c r="D24" s="158">
        <v>0</v>
      </c>
      <c r="E24" s="158">
        <v>-55668</v>
      </c>
    </row>
    <row r="26" spans="1:5">
      <c r="A26" s="157" t="s">
        <v>376</v>
      </c>
      <c r="B26" s="154" t="s">
        <v>364</v>
      </c>
      <c r="C26" s="158">
        <v>55668</v>
      </c>
      <c r="D26" s="158">
        <v>0</v>
      </c>
      <c r="E26" s="158">
        <v>55668</v>
      </c>
    </row>
    <row r="27" spans="1:5">
      <c r="A27" s="156" t="s">
        <v>375</v>
      </c>
      <c r="B27" s="156" t="s">
        <v>374</v>
      </c>
      <c r="C27" s="159" t="s">
        <v>373</v>
      </c>
      <c r="D27" s="159" t="s">
        <v>372</v>
      </c>
      <c r="E27" s="159" t="s">
        <v>371</v>
      </c>
    </row>
    <row r="28" spans="1:5">
      <c r="A28" s="155" t="s">
        <v>370</v>
      </c>
      <c r="B28" s="155" t="s">
        <v>369</v>
      </c>
      <c r="C28" s="160">
        <v>55668</v>
      </c>
      <c r="D28" s="160">
        <v>0</v>
      </c>
      <c r="E28" s="160">
        <v>55668</v>
      </c>
    </row>
    <row r="29" spans="1:5">
      <c r="A29" s="154" t="s">
        <v>368</v>
      </c>
      <c r="B29" s="154" t="s">
        <v>367</v>
      </c>
      <c r="C29" s="161">
        <v>55668</v>
      </c>
      <c r="D29" s="161">
        <v>0</v>
      </c>
      <c r="E29" s="161">
        <v>55668</v>
      </c>
    </row>
    <row r="30" spans="1:5" ht="23.25">
      <c r="A30" s="153" t="s">
        <v>366</v>
      </c>
      <c r="B30" s="153" t="s">
        <v>365</v>
      </c>
      <c r="C30" s="162">
        <v>55668</v>
      </c>
      <c r="D30" s="162">
        <v>0</v>
      </c>
      <c r="E30" s="162">
        <v>55668</v>
      </c>
    </row>
    <row r="31" spans="1:5">
      <c r="A31" s="210" t="s">
        <v>364</v>
      </c>
      <c r="B31" s="210"/>
      <c r="C31" s="210"/>
      <c r="D31" s="210"/>
      <c r="E31" s="210"/>
    </row>
  </sheetData>
  <mergeCells count="14">
    <mergeCell ref="A12:E12"/>
    <mergeCell ref="A14:A15"/>
    <mergeCell ref="B14:B15"/>
    <mergeCell ref="A31:E31"/>
    <mergeCell ref="A7:E7"/>
    <mergeCell ref="A8:E8"/>
    <mergeCell ref="A9:E9"/>
    <mergeCell ref="A10:E10"/>
    <mergeCell ref="A11:E11"/>
    <mergeCell ref="A1:E1"/>
    <mergeCell ref="A2:E2"/>
    <mergeCell ref="A3:E3"/>
    <mergeCell ref="A4:E4"/>
    <mergeCell ref="A5:E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ienemumi-izdevumi </vt:lpstr>
      <vt:lpstr>Kopsav.pa funkc.kateg.un EKK</vt:lpstr>
      <vt:lpstr>Ziedojumi_kopsavilkums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cp:lastPrinted>2023-01-31T07:13:03Z</cp:lastPrinted>
  <dcterms:created xsi:type="dcterms:W3CDTF">2022-01-20T17:04:39Z</dcterms:created>
  <dcterms:modified xsi:type="dcterms:W3CDTF">2023-10-24T13:29:33Z</dcterms:modified>
</cp:coreProperties>
</file>