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13_21.06.2023\lemumi\"/>
    </mc:Choice>
  </mc:AlternateContent>
  <xr:revisionPtr revIDLastSave="0" documentId="13_ncr:1_{1DA33679-4416-4903-A0B3-85580163C8A4}" xr6:coauthVersionLast="47" xr6:coauthVersionMax="47" xr10:uidLastSave="{00000000-0000-0000-0000-000000000000}"/>
  <bookViews>
    <workbookView xWindow="-15180" yWindow="-900" windowWidth="12345" windowHeight="8760" firstSheet="1" activeTab="1" xr2:uid="{5BD052E6-1564-4C43-A883-18F344C95B3B}"/>
  </bookViews>
  <sheets>
    <sheet name="ienemumi-izdevumi " sheetId="6" r:id="rId1"/>
    <sheet name="Kopsav. pa funkc. kateg. un EKK" sheetId="7" r:id="rId2"/>
  </sheets>
  <definedNames>
    <definedName name="__xlnm.Print_Area_1">#REF!</definedName>
    <definedName name="__xlnm.Print_Titles_1">#REF!</definedName>
    <definedName name="_xlnm._FilterDatabase" localSheetId="0" hidden="1">'ienemumi-izdevumi '!$A$56:$O$146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7" l="1"/>
  <c r="C20" i="7"/>
  <c r="E20" i="7" s="1"/>
  <c r="E25" i="7"/>
  <c r="E17" i="7"/>
  <c r="E18" i="7"/>
  <c r="K91" i="6" l="1"/>
  <c r="H91" i="6"/>
  <c r="E91" i="6"/>
  <c r="K90" i="6"/>
  <c r="H90" i="6"/>
  <c r="E90" i="6"/>
  <c r="K183" i="6" l="1"/>
  <c r="H183" i="6"/>
  <c r="K182" i="6"/>
  <c r="H182" i="6"/>
  <c r="E183" i="6"/>
  <c r="E182" i="6"/>
  <c r="E244" i="6" l="1"/>
  <c r="H52" i="6"/>
  <c r="K52" i="6"/>
  <c r="E52" i="6"/>
  <c r="E72" i="6"/>
  <c r="E61" i="6"/>
  <c r="H75" i="6"/>
  <c r="K75" i="6"/>
  <c r="E75" i="6"/>
  <c r="E265" i="6" l="1"/>
  <c r="E264" i="6"/>
  <c r="E80" i="6" l="1"/>
  <c r="E198" i="6" l="1"/>
  <c r="H143" i="6" l="1"/>
  <c r="D144" i="6"/>
  <c r="E143" i="6"/>
  <c r="H142" i="6"/>
  <c r="E142" i="6"/>
  <c r="H141" i="6"/>
  <c r="E141" i="6"/>
  <c r="G144" i="6"/>
  <c r="H138" i="6"/>
  <c r="H139" i="6"/>
  <c r="H140" i="6"/>
  <c r="E140" i="6"/>
  <c r="H136" i="6"/>
  <c r="E139" i="6" l="1"/>
  <c r="E138" i="6"/>
  <c r="E136" i="6" l="1"/>
  <c r="E137" i="6"/>
  <c r="H137" i="6"/>
  <c r="K137" i="6"/>
  <c r="H82" i="6" l="1"/>
  <c r="E82" i="6"/>
  <c r="H81" i="6"/>
  <c r="E81" i="6" l="1"/>
  <c r="H243" i="6"/>
  <c r="K243" i="6"/>
  <c r="E243" i="6"/>
  <c r="H64" i="6"/>
  <c r="K64" i="6"/>
  <c r="E64" i="6"/>
  <c r="J267" i="6" l="1"/>
  <c r="K266" i="6"/>
  <c r="K263" i="6"/>
  <c r="K262" i="6"/>
  <c r="J260" i="6"/>
  <c r="K259" i="6"/>
  <c r="K258" i="6"/>
  <c r="K257" i="6"/>
  <c r="K256" i="6"/>
  <c r="K255" i="6"/>
  <c r="K254" i="6"/>
  <c r="K253" i="6"/>
  <c r="K252" i="6"/>
  <c r="J251" i="6"/>
  <c r="K250" i="6"/>
  <c r="K249" i="6"/>
  <c r="K248" i="6"/>
  <c r="K247" i="6"/>
  <c r="K246" i="6"/>
  <c r="K245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J216" i="6"/>
  <c r="K215" i="6"/>
  <c r="K214" i="6"/>
  <c r="K213" i="6"/>
  <c r="K212" i="6"/>
  <c r="K211" i="6"/>
  <c r="K210" i="6"/>
  <c r="K209" i="6"/>
  <c r="K208" i="6"/>
  <c r="K207" i="6"/>
  <c r="K206" i="6"/>
  <c r="K205" i="6"/>
  <c r="J204" i="6"/>
  <c r="K203" i="6"/>
  <c r="K202" i="6"/>
  <c r="J201" i="6"/>
  <c r="K200" i="6"/>
  <c r="K199" i="6"/>
  <c r="K197" i="6"/>
  <c r="K196" i="6"/>
  <c r="K195" i="6"/>
  <c r="K194" i="6"/>
  <c r="K193" i="6"/>
  <c r="K192" i="6"/>
  <c r="J191" i="6"/>
  <c r="K190" i="6"/>
  <c r="J189" i="6"/>
  <c r="K188" i="6"/>
  <c r="K187" i="6"/>
  <c r="K186" i="6"/>
  <c r="K185" i="6"/>
  <c r="K184" i="6"/>
  <c r="K181" i="6"/>
  <c r="K180" i="6"/>
  <c r="K179" i="6"/>
  <c r="J178" i="6"/>
  <c r="K177" i="6"/>
  <c r="J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G267" i="6"/>
  <c r="H266" i="6"/>
  <c r="H263" i="6"/>
  <c r="H262" i="6"/>
  <c r="G260" i="6"/>
  <c r="H259" i="6"/>
  <c r="H258" i="6"/>
  <c r="H257" i="6"/>
  <c r="H256" i="6"/>
  <c r="H255" i="6"/>
  <c r="H254" i="6"/>
  <c r="H253" i="6"/>
  <c r="H252" i="6"/>
  <c r="G251" i="6"/>
  <c r="H250" i="6"/>
  <c r="H249" i="6"/>
  <c r="H248" i="6"/>
  <c r="H247" i="6"/>
  <c r="H246" i="6"/>
  <c r="H245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G216" i="6"/>
  <c r="H215" i="6"/>
  <c r="H214" i="6"/>
  <c r="H213" i="6"/>
  <c r="H212" i="6"/>
  <c r="H211" i="6"/>
  <c r="H210" i="6"/>
  <c r="H209" i="6"/>
  <c r="H208" i="6"/>
  <c r="H207" i="6"/>
  <c r="H206" i="6"/>
  <c r="H205" i="6"/>
  <c r="G204" i="6"/>
  <c r="H203" i="6"/>
  <c r="H202" i="6"/>
  <c r="G201" i="6"/>
  <c r="H200" i="6"/>
  <c r="H199" i="6"/>
  <c r="H197" i="6"/>
  <c r="H196" i="6"/>
  <c r="H195" i="6"/>
  <c r="H194" i="6"/>
  <c r="H193" i="6"/>
  <c r="H192" i="6"/>
  <c r="G191" i="6"/>
  <c r="H190" i="6"/>
  <c r="G189" i="6"/>
  <c r="H188" i="6"/>
  <c r="H187" i="6"/>
  <c r="H186" i="6"/>
  <c r="H185" i="6"/>
  <c r="H184" i="6"/>
  <c r="H181" i="6"/>
  <c r="H180" i="6"/>
  <c r="H179" i="6"/>
  <c r="G178" i="6"/>
  <c r="H177" i="6"/>
  <c r="G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K145" i="6"/>
  <c r="J144" i="6"/>
  <c r="K135" i="6"/>
  <c r="K134" i="6"/>
  <c r="K133" i="6"/>
  <c r="K132" i="6"/>
  <c r="K131" i="6"/>
  <c r="K130" i="6"/>
  <c r="K129" i="6"/>
  <c r="K128" i="6"/>
  <c r="J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J106" i="6"/>
  <c r="K105" i="6"/>
  <c r="K104" i="6"/>
  <c r="K103" i="6"/>
  <c r="K102" i="6"/>
  <c r="J101" i="6"/>
  <c r="K100" i="6"/>
  <c r="K99" i="6"/>
  <c r="K98" i="6"/>
  <c r="K97" i="6"/>
  <c r="K96" i="6"/>
  <c r="K95" i="6"/>
  <c r="K94" i="6"/>
  <c r="K93" i="6"/>
  <c r="K92" i="6"/>
  <c r="K89" i="6"/>
  <c r="K88" i="6"/>
  <c r="K87" i="6"/>
  <c r="K86" i="6"/>
  <c r="K85" i="6"/>
  <c r="K84" i="6"/>
  <c r="K79" i="6"/>
  <c r="J78" i="6"/>
  <c r="K77" i="6"/>
  <c r="K76" i="6"/>
  <c r="K74" i="6"/>
  <c r="K73" i="6"/>
  <c r="K71" i="6"/>
  <c r="K70" i="6"/>
  <c r="K69" i="6"/>
  <c r="K68" i="6"/>
  <c r="K67" i="6"/>
  <c r="K66" i="6"/>
  <c r="K65" i="6"/>
  <c r="K63" i="6"/>
  <c r="K62" i="6"/>
  <c r="K60" i="6"/>
  <c r="K59" i="6"/>
  <c r="K58" i="6"/>
  <c r="K57" i="6"/>
  <c r="J56" i="6"/>
  <c r="K55" i="6"/>
  <c r="J54" i="6"/>
  <c r="K53" i="6"/>
  <c r="K51" i="6"/>
  <c r="K50" i="6"/>
  <c r="J49" i="6"/>
  <c r="K48" i="6"/>
  <c r="K47" i="6"/>
  <c r="K46" i="6"/>
  <c r="J45" i="6"/>
  <c r="K44" i="6"/>
  <c r="K43" i="6"/>
  <c r="J42" i="6"/>
  <c r="K41" i="6"/>
  <c r="K40" i="6"/>
  <c r="K39" i="6"/>
  <c r="K38" i="6"/>
  <c r="K37" i="6"/>
  <c r="K36" i="6"/>
  <c r="K35" i="6"/>
  <c r="J34" i="6"/>
  <c r="K33" i="6"/>
  <c r="K32" i="6"/>
  <c r="K31" i="6"/>
  <c r="K30" i="6"/>
  <c r="J29" i="6"/>
  <c r="K28" i="6"/>
  <c r="K27" i="6"/>
  <c r="J26" i="6"/>
  <c r="K25" i="6"/>
  <c r="J24" i="6"/>
  <c r="K23" i="6"/>
  <c r="J22" i="6"/>
  <c r="K21" i="6"/>
  <c r="K20" i="6"/>
  <c r="J19" i="6"/>
  <c r="K18" i="6"/>
  <c r="K17" i="6"/>
  <c r="J16" i="6"/>
  <c r="K15" i="6"/>
  <c r="K14" i="6"/>
  <c r="J13" i="6"/>
  <c r="K12" i="6"/>
  <c r="K11" i="6"/>
  <c r="H145" i="6"/>
  <c r="H135" i="6"/>
  <c r="H134" i="6"/>
  <c r="H133" i="6"/>
  <c r="H132" i="6"/>
  <c r="H131" i="6"/>
  <c r="H130" i="6"/>
  <c r="H129" i="6"/>
  <c r="H128" i="6"/>
  <c r="G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G106" i="6"/>
  <c r="H105" i="6"/>
  <c r="H104" i="6"/>
  <c r="H103" i="6"/>
  <c r="H102" i="6"/>
  <c r="G101" i="6"/>
  <c r="H100" i="6"/>
  <c r="H99" i="6"/>
  <c r="H98" i="6"/>
  <c r="H97" i="6"/>
  <c r="H96" i="6"/>
  <c r="H95" i="6"/>
  <c r="H94" i="6"/>
  <c r="H93" i="6"/>
  <c r="H92" i="6"/>
  <c r="H89" i="6"/>
  <c r="H88" i="6"/>
  <c r="H87" i="6"/>
  <c r="H86" i="6"/>
  <c r="H85" i="6"/>
  <c r="H84" i="6"/>
  <c r="H83" i="6"/>
  <c r="H79" i="6"/>
  <c r="G78" i="6"/>
  <c r="H77" i="6"/>
  <c r="H76" i="6"/>
  <c r="H74" i="6"/>
  <c r="H73" i="6"/>
  <c r="H71" i="6"/>
  <c r="H70" i="6"/>
  <c r="H69" i="6"/>
  <c r="H68" i="6"/>
  <c r="H67" i="6"/>
  <c r="H66" i="6"/>
  <c r="H65" i="6"/>
  <c r="H63" i="6"/>
  <c r="H62" i="6"/>
  <c r="H60" i="6"/>
  <c r="H59" i="6"/>
  <c r="H58" i="6"/>
  <c r="H57" i="6"/>
  <c r="G56" i="6"/>
  <c r="H55" i="6"/>
  <c r="G54" i="6"/>
  <c r="H53" i="6"/>
  <c r="H51" i="6"/>
  <c r="H50" i="6"/>
  <c r="G49" i="6"/>
  <c r="H48" i="6"/>
  <c r="H47" i="6"/>
  <c r="H46" i="6"/>
  <c r="G45" i="6"/>
  <c r="H44" i="6"/>
  <c r="H43" i="6"/>
  <c r="G42" i="6"/>
  <c r="H41" i="6"/>
  <c r="H40" i="6"/>
  <c r="H39" i="6"/>
  <c r="H38" i="6"/>
  <c r="H37" i="6"/>
  <c r="H36" i="6"/>
  <c r="H35" i="6"/>
  <c r="G34" i="6"/>
  <c r="H33" i="6"/>
  <c r="H32" i="6"/>
  <c r="H31" i="6"/>
  <c r="H30" i="6"/>
  <c r="G29" i="6"/>
  <c r="H28" i="6"/>
  <c r="H27" i="6"/>
  <c r="G26" i="6"/>
  <c r="H25" i="6"/>
  <c r="G24" i="6"/>
  <c r="H23" i="6"/>
  <c r="G22" i="6"/>
  <c r="H21" i="6"/>
  <c r="H20" i="6"/>
  <c r="G19" i="6"/>
  <c r="H18" i="6"/>
  <c r="H17" i="6"/>
  <c r="G16" i="6"/>
  <c r="H15" i="6"/>
  <c r="H14" i="6"/>
  <c r="G13" i="6"/>
  <c r="H12" i="6"/>
  <c r="H11" i="6"/>
  <c r="D267" i="6"/>
  <c r="E263" i="6"/>
  <c r="E266" i="6"/>
  <c r="E262" i="6"/>
  <c r="D260" i="6"/>
  <c r="E253" i="6"/>
  <c r="E254" i="6"/>
  <c r="E255" i="6"/>
  <c r="E256" i="6"/>
  <c r="E257" i="6"/>
  <c r="E258" i="6"/>
  <c r="E259" i="6"/>
  <c r="E252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5" i="6"/>
  <c r="E246" i="6"/>
  <c r="E247" i="6"/>
  <c r="E248" i="6"/>
  <c r="E249" i="6"/>
  <c r="E250" i="6"/>
  <c r="E217" i="6"/>
  <c r="D251" i="6"/>
  <c r="D216" i="6"/>
  <c r="E205" i="6"/>
  <c r="E206" i="6"/>
  <c r="E207" i="6"/>
  <c r="E208" i="6"/>
  <c r="E209" i="6"/>
  <c r="E210" i="6"/>
  <c r="E211" i="6"/>
  <c r="E212" i="6"/>
  <c r="E213" i="6"/>
  <c r="E214" i="6"/>
  <c r="E215" i="6"/>
  <c r="D204" i="6"/>
  <c r="E203" i="6"/>
  <c r="E202" i="6"/>
  <c r="E193" i="6"/>
  <c r="E194" i="6"/>
  <c r="E195" i="6"/>
  <c r="E196" i="6"/>
  <c r="E197" i="6"/>
  <c r="E199" i="6"/>
  <c r="E200" i="6"/>
  <c r="E192" i="6"/>
  <c r="D201" i="6"/>
  <c r="D191" i="6"/>
  <c r="E190" i="6"/>
  <c r="E180" i="6"/>
  <c r="E181" i="6"/>
  <c r="E184" i="6"/>
  <c r="E185" i="6"/>
  <c r="E186" i="6"/>
  <c r="E187" i="6"/>
  <c r="E188" i="6"/>
  <c r="E179" i="6"/>
  <c r="D189" i="6"/>
  <c r="E177" i="6"/>
  <c r="D178" i="6"/>
  <c r="E165" i="6"/>
  <c r="E167" i="6"/>
  <c r="E168" i="6"/>
  <c r="E169" i="6"/>
  <c r="E170" i="6"/>
  <c r="E171" i="6"/>
  <c r="E172" i="6"/>
  <c r="E173" i="6"/>
  <c r="E174" i="6"/>
  <c r="E175" i="6"/>
  <c r="E164" i="6"/>
  <c r="D176" i="6"/>
  <c r="E145" i="6"/>
  <c r="E128" i="6"/>
  <c r="E129" i="6"/>
  <c r="E130" i="6"/>
  <c r="E131" i="6"/>
  <c r="E132" i="6"/>
  <c r="E133" i="6"/>
  <c r="E134" i="6"/>
  <c r="E135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07" i="6"/>
  <c r="E103" i="6"/>
  <c r="E104" i="6"/>
  <c r="E105" i="6"/>
  <c r="E102" i="6"/>
  <c r="E79" i="6"/>
  <c r="E83" i="6"/>
  <c r="E84" i="6"/>
  <c r="E85" i="6"/>
  <c r="E86" i="6"/>
  <c r="E87" i="6"/>
  <c r="E88" i="6"/>
  <c r="E89" i="6"/>
  <c r="E92" i="6"/>
  <c r="E93" i="6"/>
  <c r="E94" i="6"/>
  <c r="E95" i="6"/>
  <c r="E96" i="6"/>
  <c r="E97" i="6"/>
  <c r="E98" i="6"/>
  <c r="E99" i="6"/>
  <c r="E100" i="6"/>
  <c r="E58" i="6"/>
  <c r="E59" i="6"/>
  <c r="E60" i="6"/>
  <c r="E62" i="6"/>
  <c r="E63" i="6"/>
  <c r="E65" i="6"/>
  <c r="E66" i="6"/>
  <c r="E67" i="6"/>
  <c r="E68" i="6"/>
  <c r="E69" i="6"/>
  <c r="E70" i="6"/>
  <c r="E71" i="6"/>
  <c r="E73" i="6"/>
  <c r="E74" i="6"/>
  <c r="E76" i="6"/>
  <c r="E77" i="6"/>
  <c r="E57" i="6"/>
  <c r="E55" i="6"/>
  <c r="E50" i="6"/>
  <c r="E51" i="6"/>
  <c r="E53" i="6"/>
  <c r="E47" i="6"/>
  <c r="E48" i="6"/>
  <c r="E46" i="6"/>
  <c r="E44" i="6"/>
  <c r="E43" i="6"/>
  <c r="E36" i="6"/>
  <c r="E37" i="6"/>
  <c r="E38" i="6"/>
  <c r="E39" i="6"/>
  <c r="E40" i="6"/>
  <c r="E41" i="6"/>
  <c r="E35" i="6"/>
  <c r="E31" i="6"/>
  <c r="E32" i="6"/>
  <c r="E33" i="6"/>
  <c r="E30" i="6"/>
  <c r="E28" i="6"/>
  <c r="E27" i="6"/>
  <c r="E25" i="6"/>
  <c r="E23" i="6"/>
  <c r="E21" i="6"/>
  <c r="E20" i="6"/>
  <c r="E18" i="6"/>
  <c r="E17" i="6"/>
  <c r="E15" i="6"/>
  <c r="E14" i="6"/>
  <c r="E12" i="6"/>
  <c r="E11" i="6"/>
  <c r="D126" i="6"/>
  <c r="D106" i="6"/>
  <c r="D101" i="6"/>
  <c r="D78" i="6"/>
  <c r="D56" i="6"/>
  <c r="D54" i="6"/>
  <c r="D49" i="6"/>
  <c r="D45" i="6"/>
  <c r="D42" i="6"/>
  <c r="D34" i="6"/>
  <c r="D29" i="6"/>
  <c r="D26" i="6"/>
  <c r="D24" i="6"/>
  <c r="D22" i="6"/>
  <c r="D19" i="6"/>
  <c r="D16" i="6"/>
  <c r="D13" i="6"/>
  <c r="D127" i="6" l="1"/>
  <c r="D146" i="6" s="1"/>
  <c r="E144" i="6"/>
  <c r="G127" i="6"/>
  <c r="J127" i="6"/>
  <c r="J146" i="6" s="1"/>
  <c r="G261" i="6"/>
  <c r="G268" i="6" s="1"/>
  <c r="J261" i="6"/>
  <c r="J268" i="6" s="1"/>
  <c r="D261" i="6"/>
  <c r="D268" i="6" s="1"/>
  <c r="J270" i="6" l="1"/>
  <c r="D270" i="6"/>
  <c r="E166" i="6" l="1"/>
  <c r="E176" i="6"/>
  <c r="I267" i="6"/>
  <c r="K267" i="6" s="1"/>
  <c r="H267" i="6"/>
  <c r="E267" i="6"/>
  <c r="I260" i="6"/>
  <c r="K260" i="6" s="1"/>
  <c r="H260" i="6"/>
  <c r="E260" i="6"/>
  <c r="I251" i="6"/>
  <c r="K251" i="6" s="1"/>
  <c r="H251" i="6"/>
  <c r="E251" i="6"/>
  <c r="I216" i="6"/>
  <c r="K216" i="6" s="1"/>
  <c r="H216" i="6"/>
  <c r="E216" i="6"/>
  <c r="I204" i="6"/>
  <c r="K204" i="6" s="1"/>
  <c r="H204" i="6"/>
  <c r="E204" i="6"/>
  <c r="I201" i="6"/>
  <c r="K201" i="6" s="1"/>
  <c r="H201" i="6"/>
  <c r="E201" i="6"/>
  <c r="I191" i="6"/>
  <c r="K191" i="6" s="1"/>
  <c r="H191" i="6"/>
  <c r="E191" i="6"/>
  <c r="I189" i="6"/>
  <c r="K189" i="6" s="1"/>
  <c r="H189" i="6"/>
  <c r="E189" i="6"/>
  <c r="I178" i="6"/>
  <c r="K178" i="6" s="1"/>
  <c r="H178" i="6"/>
  <c r="E178" i="6"/>
  <c r="I176" i="6"/>
  <c r="K176" i="6" s="1"/>
  <c r="H176" i="6"/>
  <c r="I144" i="6"/>
  <c r="K144" i="6" s="1"/>
  <c r="I126" i="6"/>
  <c r="K126" i="6" s="1"/>
  <c r="H126" i="6"/>
  <c r="E126" i="6"/>
  <c r="I106" i="6"/>
  <c r="I101" i="6"/>
  <c r="K101" i="6" s="1"/>
  <c r="H101" i="6"/>
  <c r="E101" i="6"/>
  <c r="I78" i="6"/>
  <c r="K78" i="6" s="1"/>
  <c r="H78" i="6"/>
  <c r="E78" i="6"/>
  <c r="I56" i="6"/>
  <c r="K56" i="6" s="1"/>
  <c r="H56" i="6"/>
  <c r="E56" i="6"/>
  <c r="I54" i="6"/>
  <c r="K54" i="6" s="1"/>
  <c r="H54" i="6"/>
  <c r="E54" i="6"/>
  <c r="I49" i="6"/>
  <c r="K49" i="6" s="1"/>
  <c r="H49" i="6"/>
  <c r="E49" i="6"/>
  <c r="I45" i="6"/>
  <c r="K45" i="6" s="1"/>
  <c r="H45" i="6"/>
  <c r="E45" i="6"/>
  <c r="I42" i="6"/>
  <c r="K42" i="6" s="1"/>
  <c r="H42" i="6"/>
  <c r="E42" i="6"/>
  <c r="I34" i="6"/>
  <c r="K34" i="6" s="1"/>
  <c r="H34" i="6"/>
  <c r="E34" i="6"/>
  <c r="I29" i="6"/>
  <c r="K29" i="6" s="1"/>
  <c r="H29" i="6"/>
  <c r="E29" i="6"/>
  <c r="I26" i="6"/>
  <c r="K26" i="6" s="1"/>
  <c r="H26" i="6"/>
  <c r="E26" i="6"/>
  <c r="I24" i="6"/>
  <c r="K24" i="6" s="1"/>
  <c r="H24" i="6"/>
  <c r="E24" i="6"/>
  <c r="I22" i="6"/>
  <c r="K22" i="6" s="1"/>
  <c r="H22" i="6"/>
  <c r="E22" i="6"/>
  <c r="I19" i="6"/>
  <c r="K19" i="6" s="1"/>
  <c r="H19" i="6"/>
  <c r="E19" i="6"/>
  <c r="I16" i="6"/>
  <c r="K16" i="6" s="1"/>
  <c r="H16" i="6"/>
  <c r="E16" i="6"/>
  <c r="I13" i="6"/>
  <c r="K13" i="6" s="1"/>
  <c r="H13" i="6"/>
  <c r="E13" i="6"/>
  <c r="E106" i="6" l="1"/>
  <c r="H106" i="6"/>
  <c r="K106" i="6"/>
  <c r="I127" i="6"/>
  <c r="H261" i="6"/>
  <c r="I261" i="6"/>
  <c r="K261" i="6" s="1"/>
  <c r="E268" i="6"/>
  <c r="E261" i="6"/>
  <c r="H268" i="6"/>
  <c r="I268" i="6"/>
  <c r="K268" i="6" s="1"/>
  <c r="I146" i="6" l="1"/>
  <c r="K127" i="6"/>
  <c r="H127" i="6"/>
  <c r="E146" i="6"/>
  <c r="E270" i="6" s="1"/>
  <c r="E127" i="6"/>
  <c r="I270" i="6" l="1"/>
  <c r="K146" i="6"/>
  <c r="K270" i="6" s="1"/>
  <c r="H144" i="6" l="1"/>
  <c r="G146" i="6"/>
  <c r="G270" i="6" s="1"/>
  <c r="H146" i="6" l="1"/>
  <c r="H270" i="6" s="1"/>
</calcChain>
</file>

<file path=xl/sharedStrings.xml><?xml version="1.0" encoding="utf-8"?>
<sst xmlns="http://schemas.openxmlformats.org/spreadsheetml/2006/main" count="589" uniqueCount="432">
  <si>
    <t>PAMATBUDŽETS - IEŅĒMUMI</t>
  </si>
  <si>
    <t>Kods</t>
  </si>
  <si>
    <t>Nosaukums</t>
  </si>
  <si>
    <t>2024.plāns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</si>
  <si>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</si>
  <si>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</si>
  <si>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</si>
  <si>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</si>
  <si>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</si>
  <si>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</si>
  <si>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</si>
  <si>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</si>
  <si>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</si>
  <si>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</si>
  <si>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</si>
  <si>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</si>
  <si>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</si>
  <si>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</si>
  <si>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</si>
  <si>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</si>
  <si>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</si>
  <si>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</si>
  <si>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</si>
  <si>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</si>
  <si>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</si>
  <si>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</si>
  <si>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</si>
  <si>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</si>
  <si>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</si>
  <si>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</si>
  <si>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</si>
  <si>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</si>
  <si>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</si>
  <si>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</si>
  <si>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</si>
  <si>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</si>
  <si>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</si>
  <si>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</si>
  <si>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</si>
  <si>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</si>
  <si>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</si>
  <si>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</si>
  <si>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</si>
  <si>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</si>
  <si>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</si>
  <si>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</si>
  <si>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</si>
  <si>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</si>
  <si>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</si>
  <si>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</si>
  <si>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</si>
  <si>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</si>
  <si>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</si>
  <si>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</si>
  <si>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</si>
  <si>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</si>
  <si>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</si>
  <si>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</si>
  <si>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</si>
  <si>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</si>
  <si>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</si>
  <si>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</si>
  <si>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</si>
  <si>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</si>
  <si>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</si>
  <si>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</si>
  <si>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</si>
  <si>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</si>
  <si>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</si>
  <si>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</si>
  <si>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</si>
  <si>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</si>
  <si>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</si>
  <si>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</si>
  <si>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13.2.1.0.</t>
  </si>
  <si>
    <t>Ieņēmumi no zemes īpašuma pārdošanas</t>
  </si>
  <si>
    <t>13.2.2.0</t>
  </si>
  <si>
    <t>Ieņēmumi no meža īpašuma pārdošanas</t>
  </si>
  <si>
    <t>13.5.0.0</t>
  </si>
  <si>
    <t>Ieņēmumi no pašvaldības īpašuma iznomāšanas</t>
  </si>
  <si>
    <t>13.0.0.0.</t>
  </si>
  <si>
    <t>17.2.0.0.</t>
  </si>
  <si>
    <t>Līdzfinansējums Deinstitucionalizācijai</t>
  </si>
  <si>
    <t>17.0.0.0.</t>
  </si>
  <si>
    <t>18.6.2.0.</t>
  </si>
  <si>
    <t>Pašvald.budžetā saņemtā valsts budžeta dotācija (brīvpusdienas)</t>
  </si>
  <si>
    <t>18.6.2.0</t>
  </si>
  <si>
    <t>Mērķdotācija maznodrošinātiem iedz.un asistentiem(soc.dienests Ķekava)</t>
  </si>
  <si>
    <t>Nacionālā veselības dienesta finansējums - Ambulance</t>
  </si>
  <si>
    <t>Programma "Latvijas skolas soma"</t>
  </si>
  <si>
    <t>Dotācija autoceļiem</t>
  </si>
  <si>
    <t>Līdzfinansējums Klientu apkalpošanas centram</t>
  </si>
  <si>
    <t>LEADER projekts Tūrisma informācijas moderināzija Ķekavas novadā</t>
  </si>
  <si>
    <t>IZM mērķdotācija asistenta pakalp.nodrošināšanai pers.ar invaliditāti</t>
  </si>
  <si>
    <t>JIC projekts "Idejas ceļ gaisā!"</t>
  </si>
  <si>
    <t>18.6.3.0.</t>
  </si>
  <si>
    <t>ES līdzfinasējums Sporta aģentūrai</t>
  </si>
  <si>
    <t xml:space="preserve">ES līdzfinansējums Veselības veicināšanai un profilaksei Ķekavas novadā </t>
  </si>
  <si>
    <t>ES līdzfinansējums izglītojamo individuālo kompetenču attīstībai</t>
  </si>
  <si>
    <t>Projekts "Jauniešu centra projekti"</t>
  </si>
  <si>
    <t>Projekts "Karjeras atbalsts vispār. un profes. izglīt. iestādēs</t>
  </si>
  <si>
    <t>Projekts "PuMPuRS"</t>
  </si>
  <si>
    <t>19.2.0.0.</t>
  </si>
  <si>
    <t>Ieņēmumi izglītības funkciju nodrošināšanai</t>
  </si>
  <si>
    <t>Saņemtie transferti no citām pašvaldībām</t>
  </si>
  <si>
    <t>Reģionālās policijas ieņēmumi</t>
  </si>
  <si>
    <t>Baldones pašvaldības konta atlikuma pārgrāmatošana uz 01.07.2021</t>
  </si>
  <si>
    <t>19.0.0.0.</t>
  </si>
  <si>
    <t>21.1.9.4</t>
  </si>
  <si>
    <t>Ieņēmumi no vadošā partnera grupas īstenotajiem ES projektiem</t>
  </si>
  <si>
    <t>21.1.9.2</t>
  </si>
  <si>
    <t>Ieņēmumi no citu valstu finanšu palīdzības programmas īstenošanas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</si>
  <si>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</si>
  <si>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</si>
  <si>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</si>
  <si>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</si>
  <si>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</si>
  <si>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</si>
  <si>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</si>
  <si>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</si>
  <si>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</si>
  <si>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</si>
  <si>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</si>
  <si>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</si>
  <si>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</si>
  <si>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</si>
  <si>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</si>
  <si>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</si>
  <si>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</si>
  <si>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</si>
  <si>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</si>
  <si>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</si>
  <si>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</si>
  <si>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</si>
  <si>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</si>
  <si>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</si>
  <si>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</si>
  <si>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</si>
  <si>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</si>
  <si>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</si>
  <si>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</si>
  <si>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</si>
  <si>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</si>
  <si>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</si>
  <si>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</si>
  <si>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</si>
  <si>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</si>
  <si>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</si>
  <si>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</si>
  <si>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Saistības kopā</t>
  </si>
  <si>
    <t>PAVISAM IEŅĒMUMI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</si>
  <si>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</si>
  <si>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</si>
  <si>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</si>
  <si>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</si>
  <si>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</si>
  <si>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</si>
  <si>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 xml:space="preserve">Deputātu, komiteju un komisiju darbs 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</si>
  <si>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</si>
  <si>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</si>
  <si>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</si>
  <si>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</si>
  <si>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</si>
  <si>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</si>
  <si>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</si>
  <si>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 (par iepriekšējo gadu)</t>
  </si>
  <si>
    <t>Norēķini par iemaksām PFIF</t>
  </si>
  <si>
    <t>01.000</t>
  </si>
  <si>
    <t>IZPILDVARAS UN LIKUMDOŠANAS INSTITŪCIJAS</t>
  </si>
  <si>
    <t>03.110</t>
  </si>
  <si>
    <t>Pašvaldības policija</t>
  </si>
  <si>
    <t>03.000</t>
  </si>
  <si>
    <t>SABIEDRISKĀ KĀRTĪBA UN DROŠĪBA</t>
  </si>
  <si>
    <t>04.900</t>
  </si>
  <si>
    <t>04.510</t>
  </si>
  <si>
    <t>Ielu un ceļu apsaimniekošana un remonts</t>
  </si>
  <si>
    <t>Projekts Pārrobežu sadarbība kapacitātes stiprināšanai</t>
  </si>
  <si>
    <t>Projekts Erasmus + Guidance&amp; Digital tools and method</t>
  </si>
  <si>
    <t>Projekts -Sabiedrībā balstītu pakalp.infrastrukt.izveide (Deinstitucionaliz.)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</si>
  <si>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</si>
  <si>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</si>
  <si>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</si>
  <si>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</si>
  <si>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</si>
  <si>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</si>
  <si>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</si>
  <si>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</si>
  <si>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</si>
  <si>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</si>
  <si>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</si>
  <si>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</si>
  <si>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</si>
  <si>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</si>
  <si>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</si>
  <si>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</si>
  <si>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</si>
  <si>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</si>
  <si>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 xml:space="preserve">Ķekavas ambulance </t>
  </si>
  <si>
    <t>07.450</t>
  </si>
  <si>
    <t>Veselības veicināšana un slimību profilakse Ķekavas novadā</t>
  </si>
  <si>
    <t>07.000</t>
  </si>
  <si>
    <t>VESELĪBA</t>
  </si>
  <si>
    <t>08.210</t>
  </si>
  <si>
    <t>08.230</t>
  </si>
  <si>
    <t xml:space="preserve">Ķekavas pagasta kultūras centrs </t>
  </si>
  <si>
    <t>Baložu kultūras centrs</t>
  </si>
  <si>
    <t xml:space="preserve">Daugmales kultūras centrs </t>
  </si>
  <si>
    <t>08.100</t>
  </si>
  <si>
    <t xml:space="preserve">Sporta aģentūra </t>
  </si>
  <si>
    <t>08.330</t>
  </si>
  <si>
    <t>Izdevums "Ķekavas novads"</t>
  </si>
  <si>
    <t>08.620</t>
  </si>
  <si>
    <t>Pārējie kultūras un sporta pasākumi</t>
  </si>
  <si>
    <t>Izdevumi Ķekavas novada tūrisma informācijas centru darbībai</t>
  </si>
  <si>
    <t>Starptautiskās sadarbības projekti</t>
  </si>
  <si>
    <t>08.000</t>
  </si>
  <si>
    <t>ATPŪTA,KULTŪRA,RELIĢIJA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</si>
  <si>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</si>
  <si>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</si>
  <si>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</si>
  <si>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</si>
  <si>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</si>
  <si>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</si>
  <si>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</si>
  <si>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</si>
  <si>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</si>
  <si>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</si>
  <si>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</si>
  <si>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</si>
  <si>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</si>
  <si>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</si>
  <si>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</si>
  <si>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</si>
  <si>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</si>
  <si>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</si>
  <si>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</si>
  <si>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>Sporta komplekss (Baldone)</t>
  </si>
  <si>
    <t>Bērnu pēcpusdienas centrs"Baltais ērglis"</t>
  </si>
  <si>
    <t>09.600</t>
  </si>
  <si>
    <t>09.810</t>
  </si>
  <si>
    <t>Projekts Izglītojamo kompetenču attīstība</t>
  </si>
  <si>
    <t>Programma Skolas soma</t>
  </si>
  <si>
    <t>09.820</t>
  </si>
  <si>
    <t>Ķekavas vidussk. un Baložu vidussk. mācību vides uzlabošana</t>
  </si>
  <si>
    <t>09.910</t>
  </si>
  <si>
    <t>Projekts Karjeras atbalsts visp. un profes. izglīt. iestādēs</t>
  </si>
  <si>
    <t xml:space="preserve">Izglītības, kultūras un sporta pārvalde 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</si>
  <si>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</si>
  <si>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</si>
  <si>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</si>
  <si>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</si>
  <si>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</si>
  <si>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</si>
  <si>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</si>
  <si>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 xml:space="preserve">Sociālās aprūpes centrs </t>
  </si>
  <si>
    <t>10.400</t>
  </si>
  <si>
    <t>Ķekavas novada bāriņtiesa</t>
  </si>
  <si>
    <t>Pirmsskolas vecuma bērnu nodrošināšana ar vietām PII</t>
  </si>
  <si>
    <t>Projekts - Deinstitucionalizācija</t>
  </si>
  <si>
    <t>10.000</t>
  </si>
  <si>
    <t>SOCIĀLĀ AIZSARDZĪBA</t>
  </si>
  <si>
    <t>Kredīta pamatsummas atmaksa(pamatbudžets)</t>
  </si>
  <si>
    <t>Kredīta pamatsummas atmaksa no dotācijas autoceļiem</t>
  </si>
  <si>
    <t>Līdzekļu atlikums gada beigās</t>
  </si>
  <si>
    <t>FINANSĒŠANA</t>
  </si>
  <si>
    <t>PAVISAM IZDEVUMI</t>
  </si>
  <si>
    <t>IZDEVUMI KOPĀ</t>
  </si>
  <si>
    <t>1.pielikums</t>
  </si>
  <si>
    <t>Ķekavas novada domes</t>
  </si>
  <si>
    <t>2.pielikums</t>
  </si>
  <si>
    <t>Izglītība</t>
  </si>
  <si>
    <t>Sociālā aizsardzība</t>
  </si>
  <si>
    <t>2025.plāns</t>
  </si>
  <si>
    <t>Pamatbudžeta ieņēmumi (PVN maksājumi)</t>
  </si>
  <si>
    <t xml:space="preserve">Attīstības un būvniecības pārvalde </t>
  </si>
  <si>
    <t>Energoefektivitātes paaugstināšana bij.sākumskolai Skolas ielā 2</t>
  </si>
  <si>
    <t>Enerrgoefektivitātes paaugstināšanas Ķekavas kult.namam</t>
  </si>
  <si>
    <t>Baldones pilsētas pārvaldes ēkas energoefektivitātes paaugstin</t>
  </si>
  <si>
    <t>PII Ieviņa energoefektivitātes paaugstināšana</t>
  </si>
  <si>
    <t>Projekts RE-ACT</t>
  </si>
  <si>
    <t>09.811</t>
  </si>
  <si>
    <t>Projekts LEARN+</t>
  </si>
  <si>
    <t>Projekts Pumpurs konkursi</t>
  </si>
  <si>
    <t>09.821</t>
  </si>
  <si>
    <t>Projekts Pumpurs algas</t>
  </si>
  <si>
    <t>Asistenti IZM finansējums</t>
  </si>
  <si>
    <t>Izdevumi ukraiņu bēgļu atbalstam</t>
  </si>
  <si>
    <t>Izdevumi ukraiņu bēgļu atbalstam nometņu dotācija</t>
  </si>
  <si>
    <t xml:space="preserve">Ķekavas novada sporta skola </t>
  </si>
  <si>
    <t>Valsts dotācija Baldones pārvaldes ēkas  energoefektivitātes paaugstināšanai</t>
  </si>
  <si>
    <t>ERAF finans. Baldones pārvaldes ēkas  energoefektivitātes paaugstināšanai</t>
  </si>
  <si>
    <t>ERAF finans.Skolas ielā 2 ēkas  energoefektivitātes paaugstināšanai</t>
  </si>
  <si>
    <t>Valsts dotācija PII Ieviņa energoefektivitātes paaugstināšanai</t>
  </si>
  <si>
    <t>ERAF finansējums PII Ieviņa energoefektivitātes paaugstināšanai</t>
  </si>
  <si>
    <t>Ķekavas novada centrālā bibliotēka</t>
  </si>
  <si>
    <t>Aizņēmums jauna  PII Titurgā projektēšanai</t>
  </si>
  <si>
    <t>Valsts dotācija ēkas energoefektivitātes paaugstināšanai Ķekavas Kultūras namam</t>
  </si>
  <si>
    <t>ERAF finans. ēkas energoefektiv. paaugstināš. Ķekavas Kult.namam</t>
  </si>
  <si>
    <t>Aizņēmums apvienotā gājēju ceļa un veloceļa izbūvei gar autoceļu V2 no Egļu ielas līdz Pļavniekkalna ielai (a/c V1)</t>
  </si>
  <si>
    <t>Aizņēmums gājēju ceļa V6- Ziemeļu iela ( posmā no sporta nama līdz Ziemeļu ielai) būvniecībai</t>
  </si>
  <si>
    <t>Aizņēmums Stāvvietas un piebraucamo ceļu pārbūvei Zaļajā ielā 5 Baložos būvniecībai</t>
  </si>
  <si>
    <t>Pārējās valsts dotācijas Sociālajam dienestam</t>
  </si>
  <si>
    <t>EKII proj. "Siltumnīcefekta gāzu emisiju samazināš.Ķekavas pašv. Apgaism.infrastruktūrā"</t>
  </si>
  <si>
    <t>Vides pieejamības nodrošināšanas pasākumu īstenošana DC "Adatiņas"</t>
  </si>
  <si>
    <t>Projekts - Sabiedrībā balstītu pakalpojumu infrastruktūras izveide un attīstība Ķekavas novadā (Deinstitucionalizācija)</t>
  </si>
  <si>
    <t>valsts finansējums Ukrainas bēgļu atbalstam nometņu dotācija</t>
  </si>
  <si>
    <t>VARAM finansējums  Ukrainas bēgļu atbalstam</t>
  </si>
  <si>
    <t>Mērķdotācijas pedagogu atalgojumam, māc.grām, interešu izgl., tautas kolekt.</t>
  </si>
  <si>
    <t>Valsts dotācija .Skolas ielā 2 ēkas  energoefektivitātes paaugstināšanai</t>
  </si>
  <si>
    <t>Aizņēmums Ķekavas kultūras nama energoefektivitātes paaugstināšanai</t>
  </si>
  <si>
    <t>Aizņēmums Baldones pārvaldes ēkas energoefektivitātes paaugstināšanai</t>
  </si>
  <si>
    <t>Aizņēmums PII Ieviņa  energoefektivitātes paaugstināšanai</t>
  </si>
  <si>
    <t>VARAM finansējums atbalsts mājsaimniecībām apkures izdevumu kompensēšanai</t>
  </si>
  <si>
    <t>Izdevumi energoresursu cenu ārkārtēja pieaguma samazinājuma pasākuma likuma ietvaros</t>
  </si>
  <si>
    <t>Aizņēmums sabiedrībā balstītu pakalpojumu infrastr. Izveidei (DI būvniecība)</t>
  </si>
  <si>
    <t>Projekts Kontakts Baldone</t>
  </si>
  <si>
    <t>Izglītības iestāžu ēku uzturēšana un attīstība</t>
  </si>
  <si>
    <t>ES projekts PII Ieviņa</t>
  </si>
  <si>
    <t>Projekts weUEsoUD</t>
  </si>
  <si>
    <t xml:space="preserve">Sociālā dienesta projekts </t>
  </si>
  <si>
    <t>Izmaiņas</t>
  </si>
  <si>
    <t>2023.apstiprināts</t>
  </si>
  <si>
    <t>Naudas līdzekļu atlikums gada sākumā (t.sk. projektiem, dotācijām)</t>
  </si>
  <si>
    <t>2024.apstiprināts</t>
  </si>
  <si>
    <t>2025.apstiprināts</t>
  </si>
  <si>
    <t>EKKI projekts Siltumnīcefekta gāzu emisiju samazināšana Ķekavas pašv.apgaismojuma infrastruktūrā</t>
  </si>
  <si>
    <t>Projekts Nacionālie koordinatori Eiropas programmas ieviešanai Latvijas pieaugušo izglītībā</t>
  </si>
  <si>
    <t>ERAF finansējums projektam "Publiskās ārtelpas attīstība"</t>
  </si>
  <si>
    <t>ERAF finansējums Sporta kluba siltināšanas projektam</t>
  </si>
  <si>
    <t>Aizņēmums sporta infrastruktūras attīstībai pie Ķekavas vidusskolas</t>
  </si>
  <si>
    <t>Aizņēmums Naudītes ielas būvniecībai  (prioritārais kredīts)</t>
  </si>
  <si>
    <t>Aizņēmums Titurgas PII apkārtējo ceļu infrastruktūraas būvniecībai</t>
  </si>
  <si>
    <t>Aizņēmums Odukalna ielas būvniecībai</t>
  </si>
  <si>
    <t>Aizņēmums Tāmurgas upe (prioritārais kredīts) meliorāc.sistēmai</t>
  </si>
  <si>
    <t>Aizņēmums Ķeguma prospekta pārbūvei</t>
  </si>
  <si>
    <t>Aizņēmums V2 veloceļa pieslēgumam pie apvedceļa (prioritārais kredīts)</t>
  </si>
  <si>
    <t>3.pielikums</t>
  </si>
  <si>
    <t>Baldones kultūras centrs</t>
  </si>
  <si>
    <t>Aizņēmums Pļavniekkalna sākumskolas moduļtipa piebūvei</t>
  </si>
  <si>
    <t>Projekta finansējums Ķekavas mūzikas skolai</t>
  </si>
  <si>
    <t>Pamatkapitāla palielināšana SIA "Baložu komunālā saimniecība"</t>
  </si>
  <si>
    <t>Pamatkapitāla palielināšana SIA "Ķekavas nami"</t>
  </si>
  <si>
    <t>Valsts finansējums neformālās izglītības pasākumiem  UA bērniem un jauniešiem</t>
  </si>
  <si>
    <t>Neformālās izglītības pasākumi  UA bērniem un jauniešiem</t>
  </si>
  <si>
    <t>Reģionālās policijas projekta ieņēmumi</t>
  </si>
  <si>
    <t>Ķekavas mūzikas skolas projekts (pūšaminstrumenti skolas audzēkņiem)</t>
  </si>
  <si>
    <t>13.4.0.0.</t>
  </si>
  <si>
    <t>Ieņēmumi no pašvaldības kustāmā īpašuma/mantas realizācijas</t>
  </si>
  <si>
    <t>Projekts Zaļā pārkārtošanās mazpilsētās pie transporta koridoriem (EcoCare)</t>
  </si>
  <si>
    <t>Projekts Līdzpastāvēšanas un atvērtas pārvaldības aģenti (Agents of Co-existence)</t>
  </si>
  <si>
    <t>2023.plāns</t>
  </si>
  <si>
    <t>Projekts Zaļā pārkārtošanās mazpilsētās pie transporta koridoriem(EcoCore)</t>
  </si>
  <si>
    <t xml:space="preserve">Proj. Līdzāspastāv. un atvērtas pārvaldības aģenti (Agents of Co-existence) </t>
  </si>
  <si>
    <t/>
  </si>
  <si>
    <t>Akcijas un cita līdzdalība pašu kapitālā</t>
  </si>
  <si>
    <t>5</t>
  </si>
  <si>
    <t>4</t>
  </si>
  <si>
    <t>3</t>
  </si>
  <si>
    <t>2</t>
  </si>
  <si>
    <t>1</t>
  </si>
  <si>
    <t xml:space="preserve">  7200</t>
  </si>
  <si>
    <t xml:space="preserve">  Pašvaldību transferti un uzturēšanas izdevumu transferti</t>
  </si>
  <si>
    <t>7000</t>
  </si>
  <si>
    <t>Transferti, uzturēšanas izdevumu transferti, pašu resursu maksājumi, starptautiskā sadarbība</t>
  </si>
  <si>
    <t xml:space="preserve">  6500</t>
  </si>
  <si>
    <t xml:space="preserve">  Kompensācijas, kuras izmaksā personām, pamatojoties uz Latvijas tiesu, Eiropas Savienības Tiesas, Eiropas Cilvēktiesību tiesas nolēmumiem</t>
  </si>
  <si>
    <t xml:space="preserve">  6400</t>
  </si>
  <si>
    <t xml:space="preserve">  Pārējie klasifikācijā neminētie maksājumi iedzīvotājiem natūrā un kompensācijas</t>
  </si>
  <si>
    <t xml:space="preserve">  6300</t>
  </si>
  <si>
    <t xml:space="preserve">  Sociālie pabalsti natūrā</t>
  </si>
  <si>
    <t xml:space="preserve">  6200</t>
  </si>
  <si>
    <t xml:space="preserve">  Pensijas un sociālie pabalsti naudā</t>
  </si>
  <si>
    <t>6000</t>
  </si>
  <si>
    <t>Sociāla rakstura maksājumi un kompensācijas</t>
  </si>
  <si>
    <t xml:space="preserve">  5200</t>
  </si>
  <si>
    <t xml:space="preserve">  Pamatlīdzekļi, ieguldījuma īpašumi un bioloģiskie aktīvi</t>
  </si>
  <si>
    <t xml:space="preserve">  5100</t>
  </si>
  <si>
    <t xml:space="preserve">  Nemateriālie ieguldījumi</t>
  </si>
  <si>
    <t>5000</t>
  </si>
  <si>
    <t>Pamatkapitāla veidošana</t>
  </si>
  <si>
    <t xml:space="preserve">  4300</t>
  </si>
  <si>
    <t xml:space="preserve">  Pārējie procentu maksājumi</t>
  </si>
  <si>
    <t xml:space="preserve">  4200</t>
  </si>
  <si>
    <t xml:space="preserve">  Procentu maksājumi iekšzemes kredītiestādēm</t>
  </si>
  <si>
    <t>4000</t>
  </si>
  <si>
    <t>Procentu izdevumi</t>
  </si>
  <si>
    <t xml:space="preserve">  3200</t>
  </si>
  <si>
    <t xml:space="preserve">  Subsīdijas un dotācijas komersantiem, biedrībām, nodibinājumiem un fiziskām personām</t>
  </si>
  <si>
    <t>3000</t>
  </si>
  <si>
    <t>Subsīdijas un dotācijas</t>
  </si>
  <si>
    <t xml:space="preserve">  2500</t>
  </si>
  <si>
    <t xml:space="preserve">  Budžeta iestāžu nodokļu, nodevu un sankciju maksājumi</t>
  </si>
  <si>
    <t xml:space="preserve">  2400</t>
  </si>
  <si>
    <t xml:space="preserve">  Izdevumi periodikas iegādei bibliotēku krājumiem</t>
  </si>
  <si>
    <t xml:space="preserve">  2300</t>
  </si>
  <si>
    <t xml:space="preserve">  Krājumi, materiāli, energoresursi, preces, biroja preces un inventārs, kurus neuzskaita kodā 5000</t>
  </si>
  <si>
    <t xml:space="preserve">  2200</t>
  </si>
  <si>
    <t xml:space="preserve">  Pakalpojumi</t>
  </si>
  <si>
    <t xml:space="preserve">  2100</t>
  </si>
  <si>
    <t xml:space="preserve">  Mācību, darba un dienesta komandējumi, darba braucieni</t>
  </si>
  <si>
    <t>2000</t>
  </si>
  <si>
    <t>Preces un pakalpojumi</t>
  </si>
  <si>
    <t xml:space="preserve">  1200</t>
  </si>
  <si>
    <t xml:space="preserve">  Darba devēja valsts sociālās apdrošināšanas obligātās iemaksas, pabalsti un kompensācijas</t>
  </si>
  <si>
    <t xml:space="preserve">  1100</t>
  </si>
  <si>
    <t xml:space="preserve">  Atalgojums</t>
  </si>
  <si>
    <t>1000</t>
  </si>
  <si>
    <t>Atlīdzība</t>
  </si>
  <si>
    <t>Izdevumi atbilstoši ekonomiskajām kategorijām</t>
  </si>
  <si>
    <t>Atpūta, kultūra un reliģija</t>
  </si>
  <si>
    <t>Veselība</t>
  </si>
  <si>
    <t>Teritoriju un mājokļu apsaimniekošana</t>
  </si>
  <si>
    <t>Vides aizsardzība</t>
  </si>
  <si>
    <t>Ekonomiskā darbība</t>
  </si>
  <si>
    <t>Sabiedriskā kārtība un drošība</t>
  </si>
  <si>
    <t>Vispārējie valdības dienesti</t>
  </si>
  <si>
    <t>Izdevumi atbilstoši funkcionālajām kategorijām</t>
  </si>
  <si>
    <t>EUR</t>
  </si>
  <si>
    <t>Precizētais 2023. gada budžets</t>
  </si>
  <si>
    <t>Grozījumi (+/-)</t>
  </si>
  <si>
    <t>Apstiprināts 2023. gadam</t>
  </si>
  <si>
    <t>Budžeta kategoriju kodi</t>
  </si>
  <si>
    <t>Rādītāju nosaukumi</t>
  </si>
  <si>
    <t>KOPĀ IZDEVUMI</t>
  </si>
  <si>
    <t>Fiansēšana</t>
  </si>
  <si>
    <t>Saņemto aizņēmumu atmaksa</t>
  </si>
  <si>
    <t>4.pielikums</t>
  </si>
  <si>
    <t>Izdevumu kopsavilkums atbilstoši funkcionālajām un ekonomiskajām kategorijām</t>
  </si>
  <si>
    <t>Domes priekšsēdētājs       (PARAKSTS*)          J.Žilko</t>
  </si>
  <si>
    <t>*ŠIS  DOKUMENTS  IR  ELEKTRONISKI  PARAKSTĪTS  AR  DROŠU 
ELEKTRONISKO  PARAKSTU  UN  SATUR  LAIKA  ZĪMOGU.</t>
  </si>
  <si>
    <t xml:space="preserve">2023.gada 21.jūnija saistošajiem noteikumiem Nr. 10/2023 </t>
  </si>
  <si>
    <t>2023.gada 8.februāra saistošajiem noteikumiem Nr.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</si>
</sst>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43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6"/>
      <color indexed="8"/>
      <name val="f6"/>
    </font>
    <font>
      <b/>
      <sz val="10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22" fillId="10" borderId="13" applyNumberFormat="0" applyAlignment="0" applyProtection="0"/>
    <xf numFmtId="0" fontId="23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0" borderId="0"/>
    <xf numFmtId="0" fontId="27" fillId="0" borderId="0"/>
    <xf numFmtId="43" fontId="10" fillId="0" borderId="0" applyFont="0" applyFill="0" applyBorder="0" applyAlignment="0" applyProtection="0"/>
    <xf numFmtId="0" fontId="27" fillId="0" borderId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3" fontId="3" fillId="0" borderId="1" xfId="0" applyNumberFormat="1" applyFont="1" applyBorder="1"/>
    <xf numFmtId="3" fontId="4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3" borderId="2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1" xfId="0" applyNumberFormat="1" applyFont="1" applyBorder="1"/>
    <xf numFmtId="3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3" fillId="0" borderId="5" xfId="0" applyFont="1" applyBorder="1"/>
    <xf numFmtId="0" fontId="1" fillId="0" borderId="2" xfId="0" applyFont="1" applyBorder="1"/>
    <xf numFmtId="3" fontId="1" fillId="0" borderId="1" xfId="0" applyNumberFormat="1" applyFont="1" applyBorder="1"/>
    <xf numFmtId="0" fontId="2" fillId="2" borderId="2" xfId="0" applyFont="1" applyFill="1" applyBorder="1"/>
    <xf numFmtId="3" fontId="8" fillId="2" borderId="1" xfId="0" applyNumberFormat="1" applyFont="1" applyFill="1" applyBorder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3" fontId="6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6" xfId="0" applyFont="1" applyBorder="1"/>
    <xf numFmtId="164" fontId="3" fillId="0" borderId="1" xfId="0" applyNumberFormat="1" applyFont="1" applyBorder="1" applyAlignment="1">
      <alignment horizontal="left"/>
    </xf>
    <xf numFmtId="0" fontId="6" fillId="0" borderId="0" xfId="0" applyFont="1"/>
    <xf numFmtId="49" fontId="1" fillId="0" borderId="1" xfId="0" applyNumberFormat="1" applyFont="1" applyBorder="1" applyAlignment="1">
      <alignment horizontal="left"/>
    </xf>
    <xf numFmtId="3" fontId="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9" fillId="0" borderId="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0" fontId="28" fillId="0" borderId="0" xfId="0" applyFont="1"/>
    <xf numFmtId="49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3" fillId="0" borderId="16" xfId="0" applyFont="1" applyBorder="1"/>
    <xf numFmtId="0" fontId="6" fillId="0" borderId="16" xfId="0" applyFont="1" applyBorder="1"/>
    <xf numFmtId="49" fontId="6" fillId="0" borderId="16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/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9" xfId="0" applyFont="1" applyBorder="1"/>
    <xf numFmtId="3" fontId="3" fillId="0" borderId="20" xfId="0" applyNumberFormat="1" applyFont="1" applyBorder="1"/>
    <xf numFmtId="0" fontId="1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164" fontId="3" fillId="0" borderId="20" xfId="0" applyNumberFormat="1" applyFont="1" applyBorder="1" applyAlignment="1">
      <alignment horizontal="left"/>
    </xf>
    <xf numFmtId="3" fontId="9" fillId="0" borderId="21" xfId="0" applyNumberFormat="1" applyFont="1" applyBorder="1"/>
    <xf numFmtId="3" fontId="3" fillId="0" borderId="20" xfId="0" applyNumberFormat="1" applyFont="1" applyBorder="1" applyAlignment="1">
      <alignment horizontal="right" wrapText="1"/>
    </xf>
    <xf numFmtId="3" fontId="3" fillId="0" borderId="21" xfId="0" applyNumberFormat="1" applyFont="1" applyBorder="1"/>
    <xf numFmtId="3" fontId="6" fillId="0" borderId="2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49" fontId="6" fillId="0" borderId="20" xfId="0" applyNumberFormat="1" applyFont="1" applyBorder="1" applyAlignment="1">
      <alignment horizontal="left"/>
    </xf>
    <xf numFmtId="0" fontId="6" fillId="0" borderId="21" xfId="0" applyFont="1" applyBorder="1"/>
    <xf numFmtId="3" fontId="4" fillId="0" borderId="0" xfId="0" applyNumberFormat="1" applyFont="1" applyAlignment="1">
      <alignment horizontal="right" vertical="center"/>
    </xf>
    <xf numFmtId="3" fontId="3" fillId="4" borderId="0" xfId="0" applyNumberFormat="1" applyFont="1" applyFill="1" applyAlignment="1">
      <alignment horizontal="right"/>
    </xf>
    <xf numFmtId="0" fontId="1" fillId="0" borderId="23" xfId="0" applyFont="1" applyBorder="1" applyAlignment="1">
      <alignment horizontal="center" wrapText="1"/>
    </xf>
    <xf numFmtId="3" fontId="3" fillId="0" borderId="23" xfId="0" applyNumberFormat="1" applyFont="1" applyBorder="1"/>
    <xf numFmtId="3" fontId="1" fillId="2" borderId="23" xfId="0" applyNumberFormat="1" applyFont="1" applyFill="1" applyBorder="1"/>
    <xf numFmtId="3" fontId="1" fillId="2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6" fillId="0" borderId="23" xfId="0" applyNumberFormat="1" applyFont="1" applyBorder="1"/>
    <xf numFmtId="3" fontId="7" fillId="2" borderId="23" xfId="0" applyNumberFormat="1" applyFont="1" applyFill="1" applyBorder="1" applyAlignment="1">
      <alignment horizontal="right" vertical="center"/>
    </xf>
    <xf numFmtId="3" fontId="1" fillId="0" borderId="23" xfId="0" applyNumberFormat="1" applyFont="1" applyBorder="1"/>
    <xf numFmtId="3" fontId="8" fillId="2" borderId="23" xfId="0" applyNumberFormat="1" applyFont="1" applyFill="1" applyBorder="1"/>
    <xf numFmtId="3" fontId="3" fillId="0" borderId="23" xfId="0" applyNumberFormat="1" applyFont="1" applyBorder="1" applyAlignment="1">
      <alignment horizontal="right"/>
    </xf>
    <xf numFmtId="3" fontId="3" fillId="0" borderId="22" xfId="0" applyNumberFormat="1" applyFont="1" applyBorder="1"/>
    <xf numFmtId="3" fontId="1" fillId="2" borderId="23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9" fillId="0" borderId="22" xfId="0" applyNumberFormat="1" applyFont="1" applyBorder="1"/>
    <xf numFmtId="0" fontId="3" fillId="0" borderId="23" xfId="0" applyFont="1" applyBorder="1"/>
    <xf numFmtId="0" fontId="6" fillId="0" borderId="22" xfId="0" applyFont="1" applyBorder="1" applyAlignment="1">
      <alignment wrapText="1"/>
    </xf>
    <xf numFmtId="0" fontId="3" fillId="0" borderId="22" xfId="0" applyFont="1" applyBorder="1"/>
    <xf numFmtId="0" fontId="29" fillId="0" borderId="0" xfId="0" applyFont="1"/>
    <xf numFmtId="0" fontId="3" fillId="0" borderId="20" xfId="0" applyFont="1" applyBorder="1"/>
    <xf numFmtId="0" fontId="1" fillId="0" borderId="22" xfId="0" applyFont="1" applyBorder="1" applyAlignment="1">
      <alignment horizontal="left"/>
    </xf>
    <xf numFmtId="0" fontId="3" fillId="0" borderId="23" xfId="0" applyFont="1" applyBorder="1" applyAlignment="1">
      <alignment wrapText="1"/>
    </xf>
    <xf numFmtId="0" fontId="3" fillId="0" borderId="26" xfId="0" applyFont="1" applyBorder="1"/>
    <xf numFmtId="3" fontId="3" fillId="0" borderId="25" xfId="0" applyNumberFormat="1" applyFont="1" applyBorder="1"/>
    <xf numFmtId="49" fontId="1" fillId="0" borderId="25" xfId="0" applyNumberFormat="1" applyFont="1" applyBorder="1" applyAlignment="1">
      <alignment horizontal="left"/>
    </xf>
    <xf numFmtId="3" fontId="3" fillId="0" borderId="26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3" fontId="3" fillId="0" borderId="26" xfId="0" applyNumberFormat="1" applyFont="1" applyBorder="1"/>
    <xf numFmtId="49" fontId="3" fillId="0" borderId="25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3" fontId="4" fillId="0" borderId="24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 vertical="center"/>
    </xf>
    <xf numFmtId="3" fontId="6" fillId="0" borderId="22" xfId="0" applyNumberFormat="1" applyFont="1" applyBorder="1"/>
    <xf numFmtId="3" fontId="7" fillId="2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/>
    <xf numFmtId="3" fontId="28" fillId="0" borderId="0" xfId="0" applyNumberFormat="1" applyFont="1"/>
    <xf numFmtId="3" fontId="1" fillId="2" borderId="2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6" fillId="0" borderId="26" xfId="0" applyFont="1" applyBorder="1"/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0" fontId="31" fillId="0" borderId="27" xfId="0" applyFont="1" applyBorder="1" applyAlignment="1">
      <alignment horizontal="left" wrapText="1"/>
    </xf>
    <xf numFmtId="0" fontId="32" fillId="0" borderId="27" xfId="0" applyFont="1" applyBorder="1" applyAlignment="1">
      <alignment horizontal="left" wrapText="1"/>
    </xf>
    <xf numFmtId="0" fontId="33" fillId="0" borderId="27" xfId="0" applyFont="1" applyBorder="1" applyAlignment="1">
      <alignment horizontal="center" wrapText="1"/>
    </xf>
    <xf numFmtId="165" fontId="35" fillId="0" borderId="27" xfId="44" applyNumberFormat="1" applyFont="1" applyBorder="1" applyAlignment="1">
      <alignment horizontal="center" vertical="center" wrapText="1"/>
    </xf>
    <xf numFmtId="165" fontId="35" fillId="0" borderId="27" xfId="44" applyNumberFormat="1" applyFont="1" applyBorder="1" applyAlignment="1">
      <alignment horizontal="center" wrapText="1"/>
    </xf>
    <xf numFmtId="165" fontId="0" fillId="0" borderId="0" xfId="44" applyNumberFormat="1" applyFont="1"/>
    <xf numFmtId="165" fontId="34" fillId="0" borderId="27" xfId="44" applyNumberFormat="1" applyFont="1" applyBorder="1" applyAlignment="1">
      <alignment horizontal="right" wrapText="1"/>
    </xf>
    <xf numFmtId="165" fontId="31" fillId="0" borderId="27" xfId="44" applyNumberFormat="1" applyFont="1" applyBorder="1" applyAlignment="1">
      <alignment horizontal="right" wrapText="1"/>
    </xf>
    <xf numFmtId="49" fontId="36" fillId="0" borderId="25" xfId="0" applyNumberFormat="1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165" fontId="34" fillId="0" borderId="25" xfId="44" applyNumberFormat="1" applyFont="1" applyBorder="1" applyAlignment="1">
      <alignment horizontal="right" wrapText="1"/>
    </xf>
    <xf numFmtId="165" fontId="30" fillId="0" borderId="25" xfId="44" applyNumberFormat="1" applyFont="1" applyBorder="1" applyAlignment="1">
      <alignment horizontal="right" wrapText="1"/>
    </xf>
    <xf numFmtId="165" fontId="30" fillId="0" borderId="27" xfId="44" applyNumberFormat="1" applyFont="1" applyBorder="1" applyAlignment="1">
      <alignment horizontal="right" wrapText="1"/>
    </xf>
    <xf numFmtId="0" fontId="32" fillId="0" borderId="30" xfId="0" applyFont="1" applyBorder="1" applyAlignment="1">
      <alignment horizontal="left" wrapText="1"/>
    </xf>
    <xf numFmtId="0" fontId="33" fillId="0" borderId="32" xfId="0" applyFont="1" applyBorder="1" applyAlignment="1">
      <alignment horizontal="center" wrapText="1"/>
    </xf>
    <xf numFmtId="165" fontId="33" fillId="0" borderId="32" xfId="44" applyNumberFormat="1" applyFont="1" applyBorder="1" applyAlignment="1">
      <alignment horizontal="center" wrapText="1"/>
    </xf>
    <xf numFmtId="0" fontId="31" fillId="0" borderId="31" xfId="0" applyFont="1" applyBorder="1" applyAlignment="1">
      <alignment horizontal="left" wrapText="1"/>
    </xf>
    <xf numFmtId="165" fontId="31" fillId="0" borderId="31" xfId="44" applyNumberFormat="1" applyFont="1" applyBorder="1" applyAlignment="1">
      <alignment horizontal="right" wrapText="1"/>
    </xf>
    <xf numFmtId="0" fontId="32" fillId="0" borderId="25" xfId="0" applyFont="1" applyBorder="1" applyAlignment="1">
      <alignment horizontal="center" wrapText="1"/>
    </xf>
    <xf numFmtId="0" fontId="8" fillId="2" borderId="27" xfId="0" applyFont="1" applyFill="1" applyBorder="1" applyAlignment="1">
      <alignment horizontal="left" wrapText="1"/>
    </xf>
    <xf numFmtId="165" fontId="8" fillId="2" borderId="27" xfId="44" applyNumberFormat="1" applyFont="1" applyFill="1" applyBorder="1" applyAlignment="1">
      <alignment horizontal="right" wrapText="1"/>
    </xf>
    <xf numFmtId="165" fontId="0" fillId="0" borderId="0" xfId="0" applyNumberFormat="1"/>
    <xf numFmtId="165" fontId="32" fillId="0" borderId="25" xfId="44" applyNumberFormat="1" applyFont="1" applyBorder="1" applyAlignment="1">
      <alignment horizontal="center"/>
    </xf>
    <xf numFmtId="165" fontId="32" fillId="0" borderId="25" xfId="44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3" fontId="37" fillId="0" borderId="0" xfId="0" applyNumberFormat="1" applyFont="1"/>
    <xf numFmtId="3" fontId="4" fillId="0" borderId="0" xfId="0" applyNumberFormat="1" applyFont="1"/>
    <xf numFmtId="3" fontId="3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9" fillId="0" borderId="34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2" fillId="0" borderId="0" xfId="0" applyFont="1"/>
    <xf numFmtId="49" fontId="42" fillId="0" borderId="0" xfId="45" applyNumberFormat="1" applyFont="1"/>
    <xf numFmtId="0" fontId="42" fillId="0" borderId="0" xfId="45" applyFont="1"/>
    <xf numFmtId="49" fontId="3" fillId="0" borderId="0" xfId="45" applyNumberFormat="1" applyFont="1" applyAlignment="1">
      <alignment horizontal="left" vertical="top" wrapText="1"/>
    </xf>
    <xf numFmtId="0" fontId="35" fillId="0" borderId="32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306906A-78DA-4C65-95A4-7BF102A5F7CA}"/>
    <cellStyle name="Normal 2 2" xfId="43" xr:uid="{4216A28C-6FA6-4EA9-8445-42E4498F1528}"/>
    <cellStyle name="Normal_Pamatformas" xfId="45" xr:uid="{2F895101-E035-4D05-8158-1D8563F530A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05DB-4610-4107-B656-D388BA0D49A1}">
  <sheetPr codeName="Sheet1">
    <pageSetUpPr autoPageBreaks="0"/>
  </sheetPr>
  <dimension ref="A1:O273"/>
  <sheetViews>
    <sheetView topLeftCell="A145" zoomScaleNormal="100" workbookViewId="0">
      <selection activeCell="B6" sqref="B6"/>
    </sheetView>
  </sheetViews>
  <sheetFormatPr defaultRowHeight="14.6"/>
  <cols>
    <col min="1" max="1" width="8" customWidth="1"/>
    <col min="2" max="2" width="53.53515625" customWidth="1"/>
    <col min="3" max="3" width="14.3046875" customWidth="1"/>
    <col min="4" max="4" width="13.3046875" customWidth="1"/>
    <col min="5" max="5" width="15.15234375" customWidth="1"/>
    <col min="6" max="6" width="13.53515625" style="51" customWidth="1"/>
    <col min="7" max="7" width="12" style="51" customWidth="1"/>
    <col min="8" max="8" width="13.3828125" style="51" customWidth="1"/>
    <col min="9" max="10" width="12" style="51" customWidth="1"/>
    <col min="11" max="11" width="13.84375" style="51" customWidth="1"/>
    <col min="12" max="12" width="9.84375" bestFit="1" customWidth="1"/>
    <col min="13" max="13" width="11.69140625" customWidth="1"/>
    <col min="14" max="14" width="9.84375" bestFit="1" customWidth="1"/>
    <col min="257" max="257" width="8" customWidth="1"/>
    <col min="258" max="258" width="53.53515625" customWidth="1"/>
    <col min="259" max="260" width="17.3828125" customWidth="1"/>
    <col min="261" max="261" width="18.84375" customWidth="1"/>
    <col min="262" max="262" width="16.3828125" customWidth="1"/>
    <col min="263" max="263" width="13.3046875" customWidth="1"/>
    <col min="264" max="264" width="12" customWidth="1"/>
    <col min="265" max="265" width="11.53515625" customWidth="1"/>
    <col min="266" max="266" width="11" customWidth="1"/>
    <col min="513" max="513" width="8" customWidth="1"/>
    <col min="514" max="514" width="53.53515625" customWidth="1"/>
    <col min="515" max="516" width="17.3828125" customWidth="1"/>
    <col min="517" max="517" width="18.84375" customWidth="1"/>
    <col min="518" max="518" width="16.3828125" customWidth="1"/>
    <col min="519" max="519" width="13.3046875" customWidth="1"/>
    <col min="520" max="520" width="12" customWidth="1"/>
    <col min="521" max="521" width="11.53515625" customWidth="1"/>
    <col min="522" max="522" width="11" customWidth="1"/>
    <col min="769" max="769" width="8" customWidth="1"/>
    <col min="770" max="770" width="53.53515625" customWidth="1"/>
    <col min="771" max="772" width="17.3828125" customWidth="1"/>
    <col min="773" max="773" width="18.84375" customWidth="1"/>
    <col min="774" max="774" width="16.3828125" customWidth="1"/>
    <col min="775" max="775" width="13.3046875" customWidth="1"/>
    <col min="776" max="776" width="12" customWidth="1"/>
    <col min="777" max="777" width="11.53515625" customWidth="1"/>
    <col min="778" max="778" width="11" customWidth="1"/>
    <col min="1025" max="1025" width="8" customWidth="1"/>
    <col min="1026" max="1026" width="53.53515625" customWidth="1"/>
    <col min="1027" max="1028" width="17.3828125" customWidth="1"/>
    <col min="1029" max="1029" width="18.84375" customWidth="1"/>
    <col min="1030" max="1030" width="16.3828125" customWidth="1"/>
    <col min="1031" max="1031" width="13.3046875" customWidth="1"/>
    <col min="1032" max="1032" width="12" customWidth="1"/>
    <col min="1033" max="1033" width="11.53515625" customWidth="1"/>
    <col min="1034" max="1034" width="11" customWidth="1"/>
    <col min="1281" max="1281" width="8" customWidth="1"/>
    <col min="1282" max="1282" width="53.53515625" customWidth="1"/>
    <col min="1283" max="1284" width="17.3828125" customWidth="1"/>
    <col min="1285" max="1285" width="18.84375" customWidth="1"/>
    <col min="1286" max="1286" width="16.3828125" customWidth="1"/>
    <col min="1287" max="1287" width="13.3046875" customWidth="1"/>
    <col min="1288" max="1288" width="12" customWidth="1"/>
    <col min="1289" max="1289" width="11.53515625" customWidth="1"/>
    <col min="1290" max="1290" width="11" customWidth="1"/>
    <col min="1537" max="1537" width="8" customWidth="1"/>
    <col min="1538" max="1538" width="53.53515625" customWidth="1"/>
    <col min="1539" max="1540" width="17.3828125" customWidth="1"/>
    <col min="1541" max="1541" width="18.84375" customWidth="1"/>
    <col min="1542" max="1542" width="16.3828125" customWidth="1"/>
    <col min="1543" max="1543" width="13.3046875" customWidth="1"/>
    <col min="1544" max="1544" width="12" customWidth="1"/>
    <col min="1545" max="1545" width="11.53515625" customWidth="1"/>
    <col min="1546" max="1546" width="11" customWidth="1"/>
    <col min="1793" max="1793" width="8" customWidth="1"/>
    <col min="1794" max="1794" width="53.53515625" customWidth="1"/>
    <col min="1795" max="1796" width="17.3828125" customWidth="1"/>
    <col min="1797" max="1797" width="18.84375" customWidth="1"/>
    <col min="1798" max="1798" width="16.3828125" customWidth="1"/>
    <col min="1799" max="1799" width="13.3046875" customWidth="1"/>
    <col min="1800" max="1800" width="12" customWidth="1"/>
    <col min="1801" max="1801" width="11.53515625" customWidth="1"/>
    <col min="1802" max="1802" width="11" customWidth="1"/>
    <col min="2049" max="2049" width="8" customWidth="1"/>
    <col min="2050" max="2050" width="53.53515625" customWidth="1"/>
    <col min="2051" max="2052" width="17.3828125" customWidth="1"/>
    <col min="2053" max="2053" width="18.84375" customWidth="1"/>
    <col min="2054" max="2054" width="16.3828125" customWidth="1"/>
    <col min="2055" max="2055" width="13.3046875" customWidth="1"/>
    <col min="2056" max="2056" width="12" customWidth="1"/>
    <col min="2057" max="2057" width="11.53515625" customWidth="1"/>
    <col min="2058" max="2058" width="11" customWidth="1"/>
    <col min="2305" max="2305" width="8" customWidth="1"/>
    <col min="2306" max="2306" width="53.53515625" customWidth="1"/>
    <col min="2307" max="2308" width="17.3828125" customWidth="1"/>
    <col min="2309" max="2309" width="18.84375" customWidth="1"/>
    <col min="2310" max="2310" width="16.3828125" customWidth="1"/>
    <col min="2311" max="2311" width="13.3046875" customWidth="1"/>
    <col min="2312" max="2312" width="12" customWidth="1"/>
    <col min="2313" max="2313" width="11.53515625" customWidth="1"/>
    <col min="2314" max="2314" width="11" customWidth="1"/>
    <col min="2561" max="2561" width="8" customWidth="1"/>
    <col min="2562" max="2562" width="53.53515625" customWidth="1"/>
    <col min="2563" max="2564" width="17.3828125" customWidth="1"/>
    <col min="2565" max="2565" width="18.84375" customWidth="1"/>
    <col min="2566" max="2566" width="16.3828125" customWidth="1"/>
    <col min="2567" max="2567" width="13.3046875" customWidth="1"/>
    <col min="2568" max="2568" width="12" customWidth="1"/>
    <col min="2569" max="2569" width="11.53515625" customWidth="1"/>
    <col min="2570" max="2570" width="11" customWidth="1"/>
    <col min="2817" max="2817" width="8" customWidth="1"/>
    <col min="2818" max="2818" width="53.53515625" customWidth="1"/>
    <col min="2819" max="2820" width="17.3828125" customWidth="1"/>
    <col min="2821" max="2821" width="18.84375" customWidth="1"/>
    <col min="2822" max="2822" width="16.3828125" customWidth="1"/>
    <col min="2823" max="2823" width="13.3046875" customWidth="1"/>
    <col min="2824" max="2824" width="12" customWidth="1"/>
    <col min="2825" max="2825" width="11.53515625" customWidth="1"/>
    <col min="2826" max="2826" width="11" customWidth="1"/>
    <col min="3073" max="3073" width="8" customWidth="1"/>
    <col min="3074" max="3074" width="53.53515625" customWidth="1"/>
    <col min="3075" max="3076" width="17.3828125" customWidth="1"/>
    <col min="3077" max="3077" width="18.84375" customWidth="1"/>
    <col min="3078" max="3078" width="16.3828125" customWidth="1"/>
    <col min="3079" max="3079" width="13.3046875" customWidth="1"/>
    <col min="3080" max="3080" width="12" customWidth="1"/>
    <col min="3081" max="3081" width="11.53515625" customWidth="1"/>
    <col min="3082" max="3082" width="11" customWidth="1"/>
    <col min="3329" max="3329" width="8" customWidth="1"/>
    <col min="3330" max="3330" width="53.53515625" customWidth="1"/>
    <col min="3331" max="3332" width="17.3828125" customWidth="1"/>
    <col min="3333" max="3333" width="18.84375" customWidth="1"/>
    <col min="3334" max="3334" width="16.3828125" customWidth="1"/>
    <col min="3335" max="3335" width="13.3046875" customWidth="1"/>
    <col min="3336" max="3336" width="12" customWidth="1"/>
    <col min="3337" max="3337" width="11.53515625" customWidth="1"/>
    <col min="3338" max="3338" width="11" customWidth="1"/>
    <col min="3585" max="3585" width="8" customWidth="1"/>
    <col min="3586" max="3586" width="53.53515625" customWidth="1"/>
    <col min="3587" max="3588" width="17.3828125" customWidth="1"/>
    <col min="3589" max="3589" width="18.84375" customWidth="1"/>
    <col min="3590" max="3590" width="16.3828125" customWidth="1"/>
    <col min="3591" max="3591" width="13.3046875" customWidth="1"/>
    <col min="3592" max="3592" width="12" customWidth="1"/>
    <col min="3593" max="3593" width="11.53515625" customWidth="1"/>
    <col min="3594" max="3594" width="11" customWidth="1"/>
    <col min="3841" max="3841" width="8" customWidth="1"/>
    <col min="3842" max="3842" width="53.53515625" customWidth="1"/>
    <col min="3843" max="3844" width="17.3828125" customWidth="1"/>
    <col min="3845" max="3845" width="18.84375" customWidth="1"/>
    <col min="3846" max="3846" width="16.3828125" customWidth="1"/>
    <col min="3847" max="3847" width="13.3046875" customWidth="1"/>
    <col min="3848" max="3848" width="12" customWidth="1"/>
    <col min="3849" max="3849" width="11.53515625" customWidth="1"/>
    <col min="3850" max="3850" width="11" customWidth="1"/>
    <col min="4097" max="4097" width="8" customWidth="1"/>
    <col min="4098" max="4098" width="53.53515625" customWidth="1"/>
    <col min="4099" max="4100" width="17.3828125" customWidth="1"/>
    <col min="4101" max="4101" width="18.84375" customWidth="1"/>
    <col min="4102" max="4102" width="16.3828125" customWidth="1"/>
    <col min="4103" max="4103" width="13.3046875" customWidth="1"/>
    <col min="4104" max="4104" width="12" customWidth="1"/>
    <col min="4105" max="4105" width="11.53515625" customWidth="1"/>
    <col min="4106" max="4106" width="11" customWidth="1"/>
    <col min="4353" max="4353" width="8" customWidth="1"/>
    <col min="4354" max="4354" width="53.53515625" customWidth="1"/>
    <col min="4355" max="4356" width="17.3828125" customWidth="1"/>
    <col min="4357" max="4357" width="18.84375" customWidth="1"/>
    <col min="4358" max="4358" width="16.3828125" customWidth="1"/>
    <col min="4359" max="4359" width="13.3046875" customWidth="1"/>
    <col min="4360" max="4360" width="12" customWidth="1"/>
    <col min="4361" max="4361" width="11.53515625" customWidth="1"/>
    <col min="4362" max="4362" width="11" customWidth="1"/>
    <col min="4609" max="4609" width="8" customWidth="1"/>
    <col min="4610" max="4610" width="53.53515625" customWidth="1"/>
    <col min="4611" max="4612" width="17.3828125" customWidth="1"/>
    <col min="4613" max="4613" width="18.84375" customWidth="1"/>
    <col min="4614" max="4614" width="16.3828125" customWidth="1"/>
    <col min="4615" max="4615" width="13.3046875" customWidth="1"/>
    <col min="4616" max="4616" width="12" customWidth="1"/>
    <col min="4617" max="4617" width="11.53515625" customWidth="1"/>
    <col min="4618" max="4618" width="11" customWidth="1"/>
    <col min="4865" max="4865" width="8" customWidth="1"/>
    <col min="4866" max="4866" width="53.53515625" customWidth="1"/>
    <col min="4867" max="4868" width="17.3828125" customWidth="1"/>
    <col min="4869" max="4869" width="18.84375" customWidth="1"/>
    <col min="4870" max="4870" width="16.3828125" customWidth="1"/>
    <col min="4871" max="4871" width="13.3046875" customWidth="1"/>
    <col min="4872" max="4872" width="12" customWidth="1"/>
    <col min="4873" max="4873" width="11.53515625" customWidth="1"/>
    <col min="4874" max="4874" width="11" customWidth="1"/>
    <col min="5121" max="5121" width="8" customWidth="1"/>
    <col min="5122" max="5122" width="53.53515625" customWidth="1"/>
    <col min="5123" max="5124" width="17.3828125" customWidth="1"/>
    <col min="5125" max="5125" width="18.84375" customWidth="1"/>
    <col min="5126" max="5126" width="16.3828125" customWidth="1"/>
    <col min="5127" max="5127" width="13.3046875" customWidth="1"/>
    <col min="5128" max="5128" width="12" customWidth="1"/>
    <col min="5129" max="5129" width="11.53515625" customWidth="1"/>
    <col min="5130" max="5130" width="11" customWidth="1"/>
    <col min="5377" max="5377" width="8" customWidth="1"/>
    <col min="5378" max="5378" width="53.53515625" customWidth="1"/>
    <col min="5379" max="5380" width="17.3828125" customWidth="1"/>
    <col min="5381" max="5381" width="18.84375" customWidth="1"/>
    <col min="5382" max="5382" width="16.3828125" customWidth="1"/>
    <col min="5383" max="5383" width="13.3046875" customWidth="1"/>
    <col min="5384" max="5384" width="12" customWidth="1"/>
    <col min="5385" max="5385" width="11.53515625" customWidth="1"/>
    <col min="5386" max="5386" width="11" customWidth="1"/>
    <col min="5633" max="5633" width="8" customWidth="1"/>
    <col min="5634" max="5634" width="53.53515625" customWidth="1"/>
    <col min="5635" max="5636" width="17.3828125" customWidth="1"/>
    <col min="5637" max="5637" width="18.84375" customWidth="1"/>
    <col min="5638" max="5638" width="16.3828125" customWidth="1"/>
    <col min="5639" max="5639" width="13.3046875" customWidth="1"/>
    <col min="5640" max="5640" width="12" customWidth="1"/>
    <col min="5641" max="5641" width="11.53515625" customWidth="1"/>
    <col min="5642" max="5642" width="11" customWidth="1"/>
    <col min="5889" max="5889" width="8" customWidth="1"/>
    <col min="5890" max="5890" width="53.53515625" customWidth="1"/>
    <col min="5891" max="5892" width="17.3828125" customWidth="1"/>
    <col min="5893" max="5893" width="18.84375" customWidth="1"/>
    <col min="5894" max="5894" width="16.3828125" customWidth="1"/>
    <col min="5895" max="5895" width="13.3046875" customWidth="1"/>
    <col min="5896" max="5896" width="12" customWidth="1"/>
    <col min="5897" max="5897" width="11.53515625" customWidth="1"/>
    <col min="5898" max="5898" width="11" customWidth="1"/>
    <col min="6145" max="6145" width="8" customWidth="1"/>
    <col min="6146" max="6146" width="53.53515625" customWidth="1"/>
    <col min="6147" max="6148" width="17.3828125" customWidth="1"/>
    <col min="6149" max="6149" width="18.84375" customWidth="1"/>
    <col min="6150" max="6150" width="16.3828125" customWidth="1"/>
    <col min="6151" max="6151" width="13.3046875" customWidth="1"/>
    <col min="6152" max="6152" width="12" customWidth="1"/>
    <col min="6153" max="6153" width="11.53515625" customWidth="1"/>
    <col min="6154" max="6154" width="11" customWidth="1"/>
    <col min="6401" max="6401" width="8" customWidth="1"/>
    <col min="6402" max="6402" width="53.53515625" customWidth="1"/>
    <col min="6403" max="6404" width="17.3828125" customWidth="1"/>
    <col min="6405" max="6405" width="18.84375" customWidth="1"/>
    <col min="6406" max="6406" width="16.3828125" customWidth="1"/>
    <col min="6407" max="6407" width="13.3046875" customWidth="1"/>
    <col min="6408" max="6408" width="12" customWidth="1"/>
    <col min="6409" max="6409" width="11.53515625" customWidth="1"/>
    <col min="6410" max="6410" width="11" customWidth="1"/>
    <col min="6657" max="6657" width="8" customWidth="1"/>
    <col min="6658" max="6658" width="53.53515625" customWidth="1"/>
    <col min="6659" max="6660" width="17.3828125" customWidth="1"/>
    <col min="6661" max="6661" width="18.84375" customWidth="1"/>
    <col min="6662" max="6662" width="16.3828125" customWidth="1"/>
    <col min="6663" max="6663" width="13.3046875" customWidth="1"/>
    <col min="6664" max="6664" width="12" customWidth="1"/>
    <col min="6665" max="6665" width="11.53515625" customWidth="1"/>
    <col min="6666" max="6666" width="11" customWidth="1"/>
    <col min="6913" max="6913" width="8" customWidth="1"/>
    <col min="6914" max="6914" width="53.53515625" customWidth="1"/>
    <col min="6915" max="6916" width="17.3828125" customWidth="1"/>
    <col min="6917" max="6917" width="18.84375" customWidth="1"/>
    <col min="6918" max="6918" width="16.3828125" customWidth="1"/>
    <col min="6919" max="6919" width="13.3046875" customWidth="1"/>
    <col min="6920" max="6920" width="12" customWidth="1"/>
    <col min="6921" max="6921" width="11.53515625" customWidth="1"/>
    <col min="6922" max="6922" width="11" customWidth="1"/>
    <col min="7169" max="7169" width="8" customWidth="1"/>
    <col min="7170" max="7170" width="53.53515625" customWidth="1"/>
    <col min="7171" max="7172" width="17.3828125" customWidth="1"/>
    <col min="7173" max="7173" width="18.84375" customWidth="1"/>
    <col min="7174" max="7174" width="16.3828125" customWidth="1"/>
    <col min="7175" max="7175" width="13.3046875" customWidth="1"/>
    <col min="7176" max="7176" width="12" customWidth="1"/>
    <col min="7177" max="7177" width="11.53515625" customWidth="1"/>
    <col min="7178" max="7178" width="11" customWidth="1"/>
    <col min="7425" max="7425" width="8" customWidth="1"/>
    <col min="7426" max="7426" width="53.53515625" customWidth="1"/>
    <col min="7427" max="7428" width="17.3828125" customWidth="1"/>
    <col min="7429" max="7429" width="18.84375" customWidth="1"/>
    <col min="7430" max="7430" width="16.3828125" customWidth="1"/>
    <col min="7431" max="7431" width="13.3046875" customWidth="1"/>
    <col min="7432" max="7432" width="12" customWidth="1"/>
    <col min="7433" max="7433" width="11.53515625" customWidth="1"/>
    <col min="7434" max="7434" width="11" customWidth="1"/>
    <col min="7681" max="7681" width="8" customWidth="1"/>
    <col min="7682" max="7682" width="53.53515625" customWidth="1"/>
    <col min="7683" max="7684" width="17.3828125" customWidth="1"/>
    <col min="7685" max="7685" width="18.84375" customWidth="1"/>
    <col min="7686" max="7686" width="16.3828125" customWidth="1"/>
    <col min="7687" max="7687" width="13.3046875" customWidth="1"/>
    <col min="7688" max="7688" width="12" customWidth="1"/>
    <col min="7689" max="7689" width="11.53515625" customWidth="1"/>
    <col min="7690" max="7690" width="11" customWidth="1"/>
    <col min="7937" max="7937" width="8" customWidth="1"/>
    <col min="7938" max="7938" width="53.53515625" customWidth="1"/>
    <col min="7939" max="7940" width="17.3828125" customWidth="1"/>
    <col min="7941" max="7941" width="18.84375" customWidth="1"/>
    <col min="7942" max="7942" width="16.3828125" customWidth="1"/>
    <col min="7943" max="7943" width="13.3046875" customWidth="1"/>
    <col min="7944" max="7944" width="12" customWidth="1"/>
    <col min="7945" max="7945" width="11.53515625" customWidth="1"/>
    <col min="7946" max="7946" width="11" customWidth="1"/>
    <col min="8193" max="8193" width="8" customWidth="1"/>
    <col min="8194" max="8194" width="53.53515625" customWidth="1"/>
    <col min="8195" max="8196" width="17.3828125" customWidth="1"/>
    <col min="8197" max="8197" width="18.84375" customWidth="1"/>
    <col min="8198" max="8198" width="16.3828125" customWidth="1"/>
    <col min="8199" max="8199" width="13.3046875" customWidth="1"/>
    <col min="8200" max="8200" width="12" customWidth="1"/>
    <col min="8201" max="8201" width="11.53515625" customWidth="1"/>
    <col min="8202" max="8202" width="11" customWidth="1"/>
    <col min="8449" max="8449" width="8" customWidth="1"/>
    <col min="8450" max="8450" width="53.53515625" customWidth="1"/>
    <col min="8451" max="8452" width="17.3828125" customWidth="1"/>
    <col min="8453" max="8453" width="18.84375" customWidth="1"/>
    <col min="8454" max="8454" width="16.3828125" customWidth="1"/>
    <col min="8455" max="8455" width="13.3046875" customWidth="1"/>
    <col min="8456" max="8456" width="12" customWidth="1"/>
    <col min="8457" max="8457" width="11.53515625" customWidth="1"/>
    <col min="8458" max="8458" width="11" customWidth="1"/>
    <col min="8705" max="8705" width="8" customWidth="1"/>
    <col min="8706" max="8706" width="53.53515625" customWidth="1"/>
    <col min="8707" max="8708" width="17.3828125" customWidth="1"/>
    <col min="8709" max="8709" width="18.84375" customWidth="1"/>
    <col min="8710" max="8710" width="16.3828125" customWidth="1"/>
    <col min="8711" max="8711" width="13.3046875" customWidth="1"/>
    <col min="8712" max="8712" width="12" customWidth="1"/>
    <col min="8713" max="8713" width="11.53515625" customWidth="1"/>
    <col min="8714" max="8714" width="11" customWidth="1"/>
    <col min="8961" max="8961" width="8" customWidth="1"/>
    <col min="8962" max="8962" width="53.53515625" customWidth="1"/>
    <col min="8963" max="8964" width="17.3828125" customWidth="1"/>
    <col min="8965" max="8965" width="18.84375" customWidth="1"/>
    <col min="8966" max="8966" width="16.3828125" customWidth="1"/>
    <col min="8967" max="8967" width="13.3046875" customWidth="1"/>
    <col min="8968" max="8968" width="12" customWidth="1"/>
    <col min="8969" max="8969" width="11.53515625" customWidth="1"/>
    <col min="8970" max="8970" width="11" customWidth="1"/>
    <col min="9217" max="9217" width="8" customWidth="1"/>
    <col min="9218" max="9218" width="53.53515625" customWidth="1"/>
    <col min="9219" max="9220" width="17.3828125" customWidth="1"/>
    <col min="9221" max="9221" width="18.84375" customWidth="1"/>
    <col min="9222" max="9222" width="16.3828125" customWidth="1"/>
    <col min="9223" max="9223" width="13.3046875" customWidth="1"/>
    <col min="9224" max="9224" width="12" customWidth="1"/>
    <col min="9225" max="9225" width="11.53515625" customWidth="1"/>
    <col min="9226" max="9226" width="11" customWidth="1"/>
    <col min="9473" max="9473" width="8" customWidth="1"/>
    <col min="9474" max="9474" width="53.53515625" customWidth="1"/>
    <col min="9475" max="9476" width="17.3828125" customWidth="1"/>
    <col min="9477" max="9477" width="18.84375" customWidth="1"/>
    <col min="9478" max="9478" width="16.3828125" customWidth="1"/>
    <col min="9479" max="9479" width="13.3046875" customWidth="1"/>
    <col min="9480" max="9480" width="12" customWidth="1"/>
    <col min="9481" max="9481" width="11.53515625" customWidth="1"/>
    <col min="9482" max="9482" width="11" customWidth="1"/>
    <col min="9729" max="9729" width="8" customWidth="1"/>
    <col min="9730" max="9730" width="53.53515625" customWidth="1"/>
    <col min="9731" max="9732" width="17.3828125" customWidth="1"/>
    <col min="9733" max="9733" width="18.84375" customWidth="1"/>
    <col min="9734" max="9734" width="16.3828125" customWidth="1"/>
    <col min="9735" max="9735" width="13.3046875" customWidth="1"/>
    <col min="9736" max="9736" width="12" customWidth="1"/>
    <col min="9737" max="9737" width="11.53515625" customWidth="1"/>
    <col min="9738" max="9738" width="11" customWidth="1"/>
    <col min="9985" max="9985" width="8" customWidth="1"/>
    <col min="9986" max="9986" width="53.53515625" customWidth="1"/>
    <col min="9987" max="9988" width="17.3828125" customWidth="1"/>
    <col min="9989" max="9989" width="18.84375" customWidth="1"/>
    <col min="9990" max="9990" width="16.3828125" customWidth="1"/>
    <col min="9991" max="9991" width="13.3046875" customWidth="1"/>
    <col min="9992" max="9992" width="12" customWidth="1"/>
    <col min="9993" max="9993" width="11.53515625" customWidth="1"/>
    <col min="9994" max="9994" width="11" customWidth="1"/>
    <col min="10241" max="10241" width="8" customWidth="1"/>
    <col min="10242" max="10242" width="53.53515625" customWidth="1"/>
    <col min="10243" max="10244" width="17.3828125" customWidth="1"/>
    <col min="10245" max="10245" width="18.84375" customWidth="1"/>
    <col min="10246" max="10246" width="16.3828125" customWidth="1"/>
    <col min="10247" max="10247" width="13.3046875" customWidth="1"/>
    <col min="10248" max="10248" width="12" customWidth="1"/>
    <col min="10249" max="10249" width="11.53515625" customWidth="1"/>
    <col min="10250" max="10250" width="11" customWidth="1"/>
    <col min="10497" max="10497" width="8" customWidth="1"/>
    <col min="10498" max="10498" width="53.53515625" customWidth="1"/>
    <col min="10499" max="10500" width="17.3828125" customWidth="1"/>
    <col min="10501" max="10501" width="18.84375" customWidth="1"/>
    <col min="10502" max="10502" width="16.3828125" customWidth="1"/>
    <col min="10503" max="10503" width="13.3046875" customWidth="1"/>
    <col min="10504" max="10504" width="12" customWidth="1"/>
    <col min="10505" max="10505" width="11.53515625" customWidth="1"/>
    <col min="10506" max="10506" width="11" customWidth="1"/>
    <col min="10753" max="10753" width="8" customWidth="1"/>
    <col min="10754" max="10754" width="53.53515625" customWidth="1"/>
    <col min="10755" max="10756" width="17.3828125" customWidth="1"/>
    <col min="10757" max="10757" width="18.84375" customWidth="1"/>
    <col min="10758" max="10758" width="16.3828125" customWidth="1"/>
    <col min="10759" max="10759" width="13.3046875" customWidth="1"/>
    <col min="10760" max="10760" width="12" customWidth="1"/>
    <col min="10761" max="10761" width="11.53515625" customWidth="1"/>
    <col min="10762" max="10762" width="11" customWidth="1"/>
    <col min="11009" max="11009" width="8" customWidth="1"/>
    <col min="11010" max="11010" width="53.53515625" customWidth="1"/>
    <col min="11011" max="11012" width="17.3828125" customWidth="1"/>
    <col min="11013" max="11013" width="18.84375" customWidth="1"/>
    <col min="11014" max="11014" width="16.3828125" customWidth="1"/>
    <col min="11015" max="11015" width="13.3046875" customWidth="1"/>
    <col min="11016" max="11016" width="12" customWidth="1"/>
    <col min="11017" max="11017" width="11.53515625" customWidth="1"/>
    <col min="11018" max="11018" width="11" customWidth="1"/>
    <col min="11265" max="11265" width="8" customWidth="1"/>
    <col min="11266" max="11266" width="53.53515625" customWidth="1"/>
    <col min="11267" max="11268" width="17.3828125" customWidth="1"/>
    <col min="11269" max="11269" width="18.84375" customWidth="1"/>
    <col min="11270" max="11270" width="16.3828125" customWidth="1"/>
    <col min="11271" max="11271" width="13.3046875" customWidth="1"/>
    <col min="11272" max="11272" width="12" customWidth="1"/>
    <col min="11273" max="11273" width="11.53515625" customWidth="1"/>
    <col min="11274" max="11274" width="11" customWidth="1"/>
    <col min="11521" max="11521" width="8" customWidth="1"/>
    <col min="11522" max="11522" width="53.53515625" customWidth="1"/>
    <col min="11523" max="11524" width="17.3828125" customWidth="1"/>
    <col min="11525" max="11525" width="18.84375" customWidth="1"/>
    <col min="11526" max="11526" width="16.3828125" customWidth="1"/>
    <col min="11527" max="11527" width="13.3046875" customWidth="1"/>
    <col min="11528" max="11528" width="12" customWidth="1"/>
    <col min="11529" max="11529" width="11.53515625" customWidth="1"/>
    <col min="11530" max="11530" width="11" customWidth="1"/>
    <col min="11777" max="11777" width="8" customWidth="1"/>
    <col min="11778" max="11778" width="53.53515625" customWidth="1"/>
    <col min="11779" max="11780" width="17.3828125" customWidth="1"/>
    <col min="11781" max="11781" width="18.84375" customWidth="1"/>
    <col min="11782" max="11782" width="16.3828125" customWidth="1"/>
    <col min="11783" max="11783" width="13.3046875" customWidth="1"/>
    <col min="11784" max="11784" width="12" customWidth="1"/>
    <col min="11785" max="11785" width="11.53515625" customWidth="1"/>
    <col min="11786" max="11786" width="11" customWidth="1"/>
    <col min="12033" max="12033" width="8" customWidth="1"/>
    <col min="12034" max="12034" width="53.53515625" customWidth="1"/>
    <col min="12035" max="12036" width="17.3828125" customWidth="1"/>
    <col min="12037" max="12037" width="18.84375" customWidth="1"/>
    <col min="12038" max="12038" width="16.3828125" customWidth="1"/>
    <col min="12039" max="12039" width="13.3046875" customWidth="1"/>
    <col min="12040" max="12040" width="12" customWidth="1"/>
    <col min="12041" max="12041" width="11.53515625" customWidth="1"/>
    <col min="12042" max="12042" width="11" customWidth="1"/>
    <col min="12289" max="12289" width="8" customWidth="1"/>
    <col min="12290" max="12290" width="53.53515625" customWidth="1"/>
    <col min="12291" max="12292" width="17.3828125" customWidth="1"/>
    <col min="12293" max="12293" width="18.84375" customWidth="1"/>
    <col min="12294" max="12294" width="16.3828125" customWidth="1"/>
    <col min="12295" max="12295" width="13.3046875" customWidth="1"/>
    <col min="12296" max="12296" width="12" customWidth="1"/>
    <col min="12297" max="12297" width="11.53515625" customWidth="1"/>
    <col min="12298" max="12298" width="11" customWidth="1"/>
    <col min="12545" max="12545" width="8" customWidth="1"/>
    <col min="12546" max="12546" width="53.53515625" customWidth="1"/>
    <col min="12547" max="12548" width="17.3828125" customWidth="1"/>
    <col min="12549" max="12549" width="18.84375" customWidth="1"/>
    <col min="12550" max="12550" width="16.3828125" customWidth="1"/>
    <col min="12551" max="12551" width="13.3046875" customWidth="1"/>
    <col min="12552" max="12552" width="12" customWidth="1"/>
    <col min="12553" max="12553" width="11.53515625" customWidth="1"/>
    <col min="12554" max="12554" width="11" customWidth="1"/>
    <col min="12801" max="12801" width="8" customWidth="1"/>
    <col min="12802" max="12802" width="53.53515625" customWidth="1"/>
    <col min="12803" max="12804" width="17.3828125" customWidth="1"/>
    <col min="12805" max="12805" width="18.84375" customWidth="1"/>
    <col min="12806" max="12806" width="16.3828125" customWidth="1"/>
    <col min="12807" max="12807" width="13.3046875" customWidth="1"/>
    <col min="12808" max="12808" width="12" customWidth="1"/>
    <col min="12809" max="12809" width="11.53515625" customWidth="1"/>
    <col min="12810" max="12810" width="11" customWidth="1"/>
    <col min="13057" max="13057" width="8" customWidth="1"/>
    <col min="13058" max="13058" width="53.53515625" customWidth="1"/>
    <col min="13059" max="13060" width="17.3828125" customWidth="1"/>
    <col min="13061" max="13061" width="18.84375" customWidth="1"/>
    <col min="13062" max="13062" width="16.3828125" customWidth="1"/>
    <col min="13063" max="13063" width="13.3046875" customWidth="1"/>
    <col min="13064" max="13064" width="12" customWidth="1"/>
    <col min="13065" max="13065" width="11.53515625" customWidth="1"/>
    <col min="13066" max="13066" width="11" customWidth="1"/>
    <col min="13313" max="13313" width="8" customWidth="1"/>
    <col min="13314" max="13314" width="53.53515625" customWidth="1"/>
    <col min="13315" max="13316" width="17.3828125" customWidth="1"/>
    <col min="13317" max="13317" width="18.84375" customWidth="1"/>
    <col min="13318" max="13318" width="16.3828125" customWidth="1"/>
    <col min="13319" max="13319" width="13.3046875" customWidth="1"/>
    <col min="13320" max="13320" width="12" customWidth="1"/>
    <col min="13321" max="13321" width="11.53515625" customWidth="1"/>
    <col min="13322" max="13322" width="11" customWidth="1"/>
    <col min="13569" max="13569" width="8" customWidth="1"/>
    <col min="13570" max="13570" width="53.53515625" customWidth="1"/>
    <col min="13571" max="13572" width="17.3828125" customWidth="1"/>
    <col min="13573" max="13573" width="18.84375" customWidth="1"/>
    <col min="13574" max="13574" width="16.3828125" customWidth="1"/>
    <col min="13575" max="13575" width="13.3046875" customWidth="1"/>
    <col min="13576" max="13576" width="12" customWidth="1"/>
    <col min="13577" max="13577" width="11.53515625" customWidth="1"/>
    <col min="13578" max="13578" width="11" customWidth="1"/>
    <col min="13825" max="13825" width="8" customWidth="1"/>
    <col min="13826" max="13826" width="53.53515625" customWidth="1"/>
    <col min="13827" max="13828" width="17.3828125" customWidth="1"/>
    <col min="13829" max="13829" width="18.84375" customWidth="1"/>
    <col min="13830" max="13830" width="16.3828125" customWidth="1"/>
    <col min="13831" max="13831" width="13.3046875" customWidth="1"/>
    <col min="13832" max="13832" width="12" customWidth="1"/>
    <col min="13833" max="13833" width="11.53515625" customWidth="1"/>
    <col min="13834" max="13834" width="11" customWidth="1"/>
    <col min="14081" max="14081" width="8" customWidth="1"/>
    <col min="14082" max="14082" width="53.53515625" customWidth="1"/>
    <col min="14083" max="14084" width="17.3828125" customWidth="1"/>
    <col min="14085" max="14085" width="18.84375" customWidth="1"/>
    <col min="14086" max="14086" width="16.3828125" customWidth="1"/>
    <col min="14087" max="14087" width="13.3046875" customWidth="1"/>
    <col min="14088" max="14088" width="12" customWidth="1"/>
    <col min="14089" max="14089" width="11.53515625" customWidth="1"/>
    <col min="14090" max="14090" width="11" customWidth="1"/>
    <col min="14337" max="14337" width="8" customWidth="1"/>
    <col min="14338" max="14338" width="53.53515625" customWidth="1"/>
    <col min="14339" max="14340" width="17.3828125" customWidth="1"/>
    <col min="14341" max="14341" width="18.84375" customWidth="1"/>
    <col min="14342" max="14342" width="16.3828125" customWidth="1"/>
    <col min="14343" max="14343" width="13.3046875" customWidth="1"/>
    <col min="14344" max="14344" width="12" customWidth="1"/>
    <col min="14345" max="14345" width="11.53515625" customWidth="1"/>
    <col min="14346" max="14346" width="11" customWidth="1"/>
    <col min="14593" max="14593" width="8" customWidth="1"/>
    <col min="14594" max="14594" width="53.53515625" customWidth="1"/>
    <col min="14595" max="14596" width="17.3828125" customWidth="1"/>
    <col min="14597" max="14597" width="18.84375" customWidth="1"/>
    <col min="14598" max="14598" width="16.3828125" customWidth="1"/>
    <col min="14599" max="14599" width="13.3046875" customWidth="1"/>
    <col min="14600" max="14600" width="12" customWidth="1"/>
    <col min="14601" max="14601" width="11.53515625" customWidth="1"/>
    <col min="14602" max="14602" width="11" customWidth="1"/>
    <col min="14849" max="14849" width="8" customWidth="1"/>
    <col min="14850" max="14850" width="53.53515625" customWidth="1"/>
    <col min="14851" max="14852" width="17.3828125" customWidth="1"/>
    <col min="14853" max="14853" width="18.84375" customWidth="1"/>
    <col min="14854" max="14854" width="16.3828125" customWidth="1"/>
    <col min="14855" max="14855" width="13.3046875" customWidth="1"/>
    <col min="14856" max="14856" width="12" customWidth="1"/>
    <col min="14857" max="14857" width="11.53515625" customWidth="1"/>
    <col min="14858" max="14858" width="11" customWidth="1"/>
    <col min="15105" max="15105" width="8" customWidth="1"/>
    <col min="15106" max="15106" width="53.53515625" customWidth="1"/>
    <col min="15107" max="15108" width="17.3828125" customWidth="1"/>
    <col min="15109" max="15109" width="18.84375" customWidth="1"/>
    <col min="15110" max="15110" width="16.3828125" customWidth="1"/>
    <col min="15111" max="15111" width="13.3046875" customWidth="1"/>
    <col min="15112" max="15112" width="12" customWidth="1"/>
    <col min="15113" max="15113" width="11.53515625" customWidth="1"/>
    <col min="15114" max="15114" width="11" customWidth="1"/>
    <col min="15361" max="15361" width="8" customWidth="1"/>
    <col min="15362" max="15362" width="53.53515625" customWidth="1"/>
    <col min="15363" max="15364" width="17.3828125" customWidth="1"/>
    <col min="15365" max="15365" width="18.84375" customWidth="1"/>
    <col min="15366" max="15366" width="16.3828125" customWidth="1"/>
    <col min="15367" max="15367" width="13.3046875" customWidth="1"/>
    <col min="15368" max="15368" width="12" customWidth="1"/>
    <col min="15369" max="15369" width="11.53515625" customWidth="1"/>
    <col min="15370" max="15370" width="11" customWidth="1"/>
    <col min="15617" max="15617" width="8" customWidth="1"/>
    <col min="15618" max="15618" width="53.53515625" customWidth="1"/>
    <col min="15619" max="15620" width="17.3828125" customWidth="1"/>
    <col min="15621" max="15621" width="18.84375" customWidth="1"/>
    <col min="15622" max="15622" width="16.3828125" customWidth="1"/>
    <col min="15623" max="15623" width="13.3046875" customWidth="1"/>
    <col min="15624" max="15624" width="12" customWidth="1"/>
    <col min="15625" max="15625" width="11.53515625" customWidth="1"/>
    <col min="15626" max="15626" width="11" customWidth="1"/>
    <col min="15873" max="15873" width="8" customWidth="1"/>
    <col min="15874" max="15874" width="53.53515625" customWidth="1"/>
    <col min="15875" max="15876" width="17.3828125" customWidth="1"/>
    <col min="15877" max="15877" width="18.84375" customWidth="1"/>
    <col min="15878" max="15878" width="16.3828125" customWidth="1"/>
    <col min="15879" max="15879" width="13.3046875" customWidth="1"/>
    <col min="15880" max="15880" width="12" customWidth="1"/>
    <col min="15881" max="15881" width="11.53515625" customWidth="1"/>
    <col min="15882" max="15882" width="11" customWidth="1"/>
    <col min="16129" max="16129" width="8" customWidth="1"/>
    <col min="16130" max="16130" width="53.53515625" customWidth="1"/>
    <col min="16131" max="16132" width="17.3828125" customWidth="1"/>
    <col min="16133" max="16133" width="18.84375" customWidth="1"/>
    <col min="16134" max="16134" width="16.3828125" customWidth="1"/>
    <col min="16135" max="16135" width="13.3046875" customWidth="1"/>
    <col min="16136" max="16136" width="12" customWidth="1"/>
    <col min="16137" max="16137" width="11.53515625" customWidth="1"/>
    <col min="16138" max="16138" width="11" customWidth="1"/>
  </cols>
  <sheetData>
    <row r="1" spans="1:14" ht="15">
      <c r="A1" s="160" t="s">
        <v>267</v>
      </c>
      <c r="C1" s="44"/>
      <c r="D1" s="44"/>
      <c r="E1" s="44"/>
      <c r="F1" s="111"/>
      <c r="G1" s="111"/>
      <c r="J1" s="111"/>
      <c r="K1" s="111"/>
    </row>
    <row r="2" spans="1:14" ht="15.45">
      <c r="A2" s="161" t="s">
        <v>268</v>
      </c>
      <c r="C2" s="45"/>
      <c r="D2" s="45"/>
      <c r="E2" s="45"/>
      <c r="F2" s="46"/>
      <c r="G2" s="46"/>
      <c r="J2" s="46"/>
      <c r="K2" s="46"/>
    </row>
    <row r="3" spans="1:14" ht="15.45">
      <c r="A3" s="161" t="s">
        <v>430</v>
      </c>
      <c r="C3" s="46"/>
      <c r="D3" s="46"/>
      <c r="E3" s="46"/>
      <c r="F3" s="46"/>
      <c r="G3" s="46"/>
      <c r="J3" s="46"/>
      <c r="K3" s="46"/>
    </row>
    <row r="4" spans="1:14" ht="15.45">
      <c r="A4" s="161"/>
      <c r="C4" s="76"/>
      <c r="D4" s="76"/>
      <c r="E4" s="76"/>
      <c r="F4" s="46"/>
      <c r="G4" s="46"/>
      <c r="J4" s="46"/>
      <c r="K4" s="46"/>
    </row>
    <row r="5" spans="1:14">
      <c r="A5" s="163" t="s">
        <v>267</v>
      </c>
      <c r="C5" s="76"/>
      <c r="D5" s="76"/>
      <c r="E5" s="76"/>
      <c r="F5" s="46"/>
      <c r="G5" s="46"/>
      <c r="J5" s="46"/>
      <c r="K5" s="46"/>
    </row>
    <row r="6" spans="1:14">
      <c r="A6" s="164" t="s">
        <v>268</v>
      </c>
      <c r="C6" s="76"/>
      <c r="D6" s="76"/>
      <c r="E6" s="76"/>
      <c r="F6" s="46"/>
      <c r="G6" s="46"/>
      <c r="J6" s="46"/>
      <c r="K6" s="46"/>
    </row>
    <row r="7" spans="1:14">
      <c r="A7" s="164" t="s">
        <v>431</v>
      </c>
      <c r="C7" s="76"/>
      <c r="D7" s="76"/>
      <c r="E7" s="76"/>
      <c r="F7" s="46"/>
      <c r="G7" s="46"/>
      <c r="J7" s="46"/>
      <c r="K7" s="46"/>
    </row>
    <row r="8" spans="1:14" ht="15.45">
      <c r="A8" s="161"/>
      <c r="C8" s="76"/>
      <c r="D8" s="76"/>
      <c r="E8" s="76"/>
      <c r="F8" s="46"/>
      <c r="G8" s="46"/>
      <c r="J8" s="46"/>
      <c r="K8" s="46"/>
    </row>
    <row r="9" spans="1:14" ht="15.45">
      <c r="A9" s="1"/>
      <c r="B9" s="162" t="s">
        <v>0</v>
      </c>
    </row>
    <row r="10" spans="1:14">
      <c r="A10" s="2" t="s">
        <v>1</v>
      </c>
      <c r="B10" s="2" t="s">
        <v>2</v>
      </c>
      <c r="C10" s="3" t="s">
        <v>350</v>
      </c>
      <c r="D10" s="81" t="s">
        <v>320</v>
      </c>
      <c r="E10" s="81" t="s">
        <v>321</v>
      </c>
      <c r="F10" s="3" t="s">
        <v>3</v>
      </c>
      <c r="G10" s="81" t="s">
        <v>320</v>
      </c>
      <c r="H10" s="81" t="s">
        <v>323</v>
      </c>
      <c r="I10" s="3" t="s">
        <v>272</v>
      </c>
      <c r="J10" s="81" t="s">
        <v>320</v>
      </c>
      <c r="K10" s="81" t="s">
        <v>324</v>
      </c>
    </row>
    <row r="11" spans="1:14">
      <c r="A11" s="4" t="s">
        <v>4</v>
      </c>
      <c r="B11" s="5" t="s">
        <v>5</v>
      </c>
      <c r="C11" s="7">
        <v>38852181</v>
      </c>
      <c r="D11" s="7">
        <v>0</v>
      </c>
      <c r="E11" s="7">
        <f t="shared" ref="E11:E30" si="0">SUM(C11:D11)</f>
        <v>38852181</v>
      </c>
      <c r="F11" s="7">
        <v>42203904</v>
      </c>
      <c r="G11" s="7">
        <v>0</v>
      </c>
      <c r="H11" s="112">
        <f t="shared" ref="H11:H30" si="1">SUM(F11:G11)</f>
        <v>42203904</v>
      </c>
      <c r="I11" s="113">
        <v>41174521</v>
      </c>
      <c r="J11" s="113">
        <v>0</v>
      </c>
      <c r="K11" s="113">
        <f t="shared" ref="K11:K30" si="2">SUM(I11:J11)</f>
        <v>41174521</v>
      </c>
      <c r="M11" s="79"/>
      <c r="N11" s="31"/>
    </row>
    <row r="12" spans="1:14">
      <c r="A12" s="4" t="s">
        <v>6</v>
      </c>
      <c r="B12" s="5" t="s">
        <v>7</v>
      </c>
      <c r="C12" s="6">
        <v>0</v>
      </c>
      <c r="D12" s="82">
        <v>0</v>
      </c>
      <c r="E12" s="82">
        <f t="shared" si="0"/>
        <v>0</v>
      </c>
      <c r="F12" s="6">
        <v>0</v>
      </c>
      <c r="G12" s="82">
        <v>0</v>
      </c>
      <c r="H12" s="91">
        <f t="shared" si="1"/>
        <v>0</v>
      </c>
      <c r="I12" s="82">
        <v>0</v>
      </c>
      <c r="J12" s="82">
        <v>0</v>
      </c>
      <c r="K12" s="82">
        <f t="shared" si="2"/>
        <v>0</v>
      </c>
    </row>
    <row r="13" spans="1:14">
      <c r="A13" s="8" t="s">
        <v>8</v>
      </c>
      <c r="B13" s="9" t="s">
        <v>9</v>
      </c>
      <c r="C13" s="10">
        <v>38852181</v>
      </c>
      <c r="D13" s="83">
        <f>SUM(D11:D12)</f>
        <v>0</v>
      </c>
      <c r="E13" s="83">
        <f t="shared" si="0"/>
        <v>38852181</v>
      </c>
      <c r="F13" s="10">
        <v>42203904</v>
      </c>
      <c r="G13" s="83">
        <f>SUM(G11:G12)</f>
        <v>0</v>
      </c>
      <c r="H13" s="114">
        <f t="shared" si="1"/>
        <v>42203904</v>
      </c>
      <c r="I13" s="83">
        <f t="shared" ref="I13" si="3">SUM(I11:I12)</f>
        <v>41174521</v>
      </c>
      <c r="J13" s="83">
        <f>SUM(J11:J12)</f>
        <v>0</v>
      </c>
      <c r="K13" s="83">
        <f t="shared" si="2"/>
        <v>41174521</v>
      </c>
    </row>
    <row r="14" spans="1:14">
      <c r="A14" s="11" t="s">
        <v>10</v>
      </c>
      <c r="B14" s="5" t="s">
        <v>11</v>
      </c>
      <c r="C14" s="6">
        <v>1690000</v>
      </c>
      <c r="D14" s="82">
        <v>0</v>
      </c>
      <c r="E14" s="82">
        <f t="shared" si="0"/>
        <v>1690000</v>
      </c>
      <c r="F14" s="6">
        <v>1750000</v>
      </c>
      <c r="G14" s="82">
        <v>0</v>
      </c>
      <c r="H14" s="91">
        <f t="shared" si="1"/>
        <v>1750000</v>
      </c>
      <c r="I14" s="82">
        <v>1750000</v>
      </c>
      <c r="J14" s="82">
        <v>0</v>
      </c>
      <c r="K14" s="82">
        <f t="shared" si="2"/>
        <v>1750000</v>
      </c>
      <c r="L14" s="48"/>
      <c r="M14" s="31"/>
    </row>
    <row r="15" spans="1:14">
      <c r="A15" s="11" t="s">
        <v>12</v>
      </c>
      <c r="B15" s="5" t="s">
        <v>13</v>
      </c>
      <c r="C15" s="6">
        <v>176000</v>
      </c>
      <c r="D15" s="82">
        <v>0</v>
      </c>
      <c r="E15" s="82">
        <f t="shared" si="0"/>
        <v>176000</v>
      </c>
      <c r="F15" s="6">
        <v>230000</v>
      </c>
      <c r="G15" s="82">
        <v>0</v>
      </c>
      <c r="H15" s="91">
        <f t="shared" si="1"/>
        <v>230000</v>
      </c>
      <c r="I15" s="82">
        <v>230000</v>
      </c>
      <c r="J15" s="82">
        <v>0</v>
      </c>
      <c r="K15" s="82">
        <f t="shared" si="2"/>
        <v>230000</v>
      </c>
      <c r="M15" s="31"/>
    </row>
    <row r="16" spans="1:14">
      <c r="A16" s="8" t="s">
        <v>14</v>
      </c>
      <c r="B16" s="9" t="s">
        <v>15</v>
      </c>
      <c r="C16" s="12">
        <v>1866000</v>
      </c>
      <c r="D16" s="84">
        <f>SUM(D14:D15)</f>
        <v>0</v>
      </c>
      <c r="E16" s="84">
        <f t="shared" si="0"/>
        <v>1866000</v>
      </c>
      <c r="F16" s="12">
        <v>1980000</v>
      </c>
      <c r="G16" s="84">
        <f>SUM(G14:G15)</f>
        <v>0</v>
      </c>
      <c r="H16" s="115">
        <f t="shared" si="1"/>
        <v>1980000</v>
      </c>
      <c r="I16" s="84">
        <f>SUM(I14:I15)</f>
        <v>1980000</v>
      </c>
      <c r="J16" s="84">
        <f>SUM(J14:J15)</f>
        <v>0</v>
      </c>
      <c r="K16" s="84">
        <f t="shared" si="2"/>
        <v>1980000</v>
      </c>
      <c r="M16" s="31"/>
    </row>
    <row r="17" spans="1:14">
      <c r="A17" s="11" t="s">
        <v>16</v>
      </c>
      <c r="B17" s="5" t="s">
        <v>17</v>
      </c>
      <c r="C17" s="6">
        <v>1010000</v>
      </c>
      <c r="D17" s="82">
        <v>0</v>
      </c>
      <c r="E17" s="82">
        <f t="shared" si="0"/>
        <v>1010000</v>
      </c>
      <c r="F17" s="6">
        <v>1040000</v>
      </c>
      <c r="G17" s="82">
        <v>0</v>
      </c>
      <c r="H17" s="91">
        <f t="shared" si="1"/>
        <v>1040000</v>
      </c>
      <c r="I17" s="82">
        <v>1040000</v>
      </c>
      <c r="J17" s="82">
        <v>0</v>
      </c>
      <c r="K17" s="82">
        <f t="shared" si="2"/>
        <v>1040000</v>
      </c>
      <c r="L17" s="48"/>
      <c r="M17" s="48"/>
      <c r="N17" s="31"/>
    </row>
    <row r="18" spans="1:14">
      <c r="A18" s="11" t="s">
        <v>18</v>
      </c>
      <c r="B18" s="5" t="s">
        <v>19</v>
      </c>
      <c r="C18" s="6">
        <v>85000</v>
      </c>
      <c r="D18" s="82">
        <v>0</v>
      </c>
      <c r="E18" s="82">
        <f t="shared" si="0"/>
        <v>85000</v>
      </c>
      <c r="F18" s="6">
        <v>96000</v>
      </c>
      <c r="G18" s="82">
        <v>0</v>
      </c>
      <c r="H18" s="91">
        <f t="shared" si="1"/>
        <v>96000</v>
      </c>
      <c r="I18" s="82">
        <v>96000</v>
      </c>
      <c r="J18" s="82">
        <v>0</v>
      </c>
      <c r="K18" s="82">
        <f t="shared" si="2"/>
        <v>96000</v>
      </c>
      <c r="M18" s="31"/>
    </row>
    <row r="19" spans="1:14">
      <c r="A19" s="8" t="s">
        <v>20</v>
      </c>
      <c r="B19" s="9" t="s">
        <v>15</v>
      </c>
      <c r="C19" s="12">
        <v>1095000</v>
      </c>
      <c r="D19" s="84">
        <f>SUM(D17:D18)</f>
        <v>0</v>
      </c>
      <c r="E19" s="84">
        <f t="shared" si="0"/>
        <v>1095000</v>
      </c>
      <c r="F19" s="12">
        <v>1136000</v>
      </c>
      <c r="G19" s="84">
        <f>SUM(G17:G18)</f>
        <v>0</v>
      </c>
      <c r="H19" s="115">
        <f t="shared" si="1"/>
        <v>1136000</v>
      </c>
      <c r="I19" s="84">
        <f t="shared" ref="I19" si="4">SUM(I17:I18)</f>
        <v>1136000</v>
      </c>
      <c r="J19" s="84">
        <f>SUM(J17:J18)</f>
        <v>0</v>
      </c>
      <c r="K19" s="84">
        <f t="shared" si="2"/>
        <v>1136000</v>
      </c>
      <c r="M19" s="31"/>
    </row>
    <row r="20" spans="1:14">
      <c r="A20" s="11" t="s">
        <v>21</v>
      </c>
      <c r="B20" s="5" t="s">
        <v>22</v>
      </c>
      <c r="C20" s="6">
        <v>610000</v>
      </c>
      <c r="D20" s="82">
        <v>0</v>
      </c>
      <c r="E20" s="82">
        <f t="shared" si="0"/>
        <v>610000</v>
      </c>
      <c r="F20" s="6">
        <v>658000</v>
      </c>
      <c r="G20" s="82">
        <v>0</v>
      </c>
      <c r="H20" s="91">
        <f t="shared" si="1"/>
        <v>658000</v>
      </c>
      <c r="I20" s="82">
        <v>658000</v>
      </c>
      <c r="J20" s="82">
        <v>0</v>
      </c>
      <c r="K20" s="82">
        <f t="shared" si="2"/>
        <v>658000</v>
      </c>
      <c r="L20" s="48"/>
      <c r="M20" s="31"/>
    </row>
    <row r="21" spans="1:14">
      <c r="A21" s="11" t="s">
        <v>23</v>
      </c>
      <c r="B21" s="5" t="s">
        <v>24</v>
      </c>
      <c r="C21" s="6">
        <v>70000</v>
      </c>
      <c r="D21" s="82">
        <v>0</v>
      </c>
      <c r="E21" s="82">
        <f t="shared" si="0"/>
        <v>70000</v>
      </c>
      <c r="F21" s="6">
        <v>77000</v>
      </c>
      <c r="G21" s="82">
        <v>0</v>
      </c>
      <c r="H21" s="91">
        <f t="shared" si="1"/>
        <v>77000</v>
      </c>
      <c r="I21" s="82">
        <v>77000</v>
      </c>
      <c r="J21" s="82">
        <v>0</v>
      </c>
      <c r="K21" s="82">
        <f t="shared" si="2"/>
        <v>77000</v>
      </c>
    </row>
    <row r="22" spans="1:14">
      <c r="A22" s="8" t="s">
        <v>25</v>
      </c>
      <c r="B22" s="9" t="s">
        <v>26</v>
      </c>
      <c r="C22" s="12">
        <v>680000</v>
      </c>
      <c r="D22" s="84">
        <f>SUM(D20:D21)</f>
        <v>0</v>
      </c>
      <c r="E22" s="84">
        <f t="shared" si="0"/>
        <v>680000</v>
      </c>
      <c r="F22" s="12">
        <v>735000</v>
      </c>
      <c r="G22" s="84">
        <f>SUM(G20:G21)</f>
        <v>0</v>
      </c>
      <c r="H22" s="115">
        <f t="shared" si="1"/>
        <v>735000</v>
      </c>
      <c r="I22" s="84">
        <f t="shared" ref="I22" si="5">SUM(I20:I21)</f>
        <v>735000</v>
      </c>
      <c r="J22" s="84">
        <f>SUM(J20:J21)</f>
        <v>0</v>
      </c>
      <c r="K22" s="84">
        <f t="shared" si="2"/>
        <v>735000</v>
      </c>
    </row>
    <row r="23" spans="1:14">
      <c r="A23" s="11" t="s">
        <v>27</v>
      </c>
      <c r="B23" s="5" t="s">
        <v>28</v>
      </c>
      <c r="C23" s="6">
        <v>1000</v>
      </c>
      <c r="D23" s="82">
        <v>2000</v>
      </c>
      <c r="E23" s="82">
        <f t="shared" si="0"/>
        <v>3000</v>
      </c>
      <c r="F23" s="6">
        <v>1000</v>
      </c>
      <c r="G23" s="82">
        <v>0</v>
      </c>
      <c r="H23" s="91">
        <f t="shared" si="1"/>
        <v>1000</v>
      </c>
      <c r="I23" s="82">
        <v>1000</v>
      </c>
      <c r="J23" s="82">
        <v>0</v>
      </c>
      <c r="K23" s="82">
        <f t="shared" si="2"/>
        <v>1000</v>
      </c>
    </row>
    <row r="24" spans="1:14">
      <c r="A24" s="8" t="s">
        <v>29</v>
      </c>
      <c r="B24" s="9" t="s">
        <v>15</v>
      </c>
      <c r="C24" s="12">
        <v>1000</v>
      </c>
      <c r="D24" s="84">
        <f>SUM(D23)</f>
        <v>2000</v>
      </c>
      <c r="E24" s="84">
        <f t="shared" si="0"/>
        <v>3000</v>
      </c>
      <c r="F24" s="12">
        <v>1000</v>
      </c>
      <c r="G24" s="84">
        <f>SUM(G23)</f>
        <v>0</v>
      </c>
      <c r="H24" s="115">
        <f t="shared" si="1"/>
        <v>1000</v>
      </c>
      <c r="I24" s="84">
        <f t="shared" ref="I24" si="6">SUM(I23)</f>
        <v>1000</v>
      </c>
      <c r="J24" s="84">
        <f>SUM(J23)</f>
        <v>0</v>
      </c>
      <c r="K24" s="84">
        <f t="shared" si="2"/>
        <v>1000</v>
      </c>
    </row>
    <row r="25" spans="1:14">
      <c r="A25" s="11" t="s">
        <v>30</v>
      </c>
      <c r="B25" s="5" t="s">
        <v>31</v>
      </c>
      <c r="C25" s="6">
        <v>160000</v>
      </c>
      <c r="D25" s="82">
        <v>0</v>
      </c>
      <c r="E25" s="82">
        <f t="shared" si="0"/>
        <v>160000</v>
      </c>
      <c r="F25" s="6">
        <v>160000</v>
      </c>
      <c r="G25" s="82">
        <v>0</v>
      </c>
      <c r="H25" s="91">
        <f t="shared" si="1"/>
        <v>160000</v>
      </c>
      <c r="I25" s="82">
        <v>160000</v>
      </c>
      <c r="J25" s="82">
        <v>0</v>
      </c>
      <c r="K25" s="82">
        <f t="shared" si="2"/>
        <v>160000</v>
      </c>
    </row>
    <row r="26" spans="1:14">
      <c r="A26" s="8" t="s">
        <v>32</v>
      </c>
      <c r="B26" s="9" t="s">
        <v>15</v>
      </c>
      <c r="C26" s="12">
        <v>160000</v>
      </c>
      <c r="D26" s="84">
        <f>SUM(D25)</f>
        <v>0</v>
      </c>
      <c r="E26" s="84">
        <f t="shared" si="0"/>
        <v>160000</v>
      </c>
      <c r="F26" s="12">
        <v>160000</v>
      </c>
      <c r="G26" s="84">
        <f>SUM(G25)</f>
        <v>0</v>
      </c>
      <c r="H26" s="115">
        <f t="shared" si="1"/>
        <v>160000</v>
      </c>
      <c r="I26" s="84">
        <f t="shared" ref="I26" si="7">SUM(I25)</f>
        <v>160000</v>
      </c>
      <c r="J26" s="84">
        <f>SUM(J25)</f>
        <v>0</v>
      </c>
      <c r="K26" s="84">
        <f t="shared" si="2"/>
        <v>160000</v>
      </c>
    </row>
    <row r="27" spans="1:14">
      <c r="A27" s="11" t="s">
        <v>33</v>
      </c>
      <c r="B27" s="5" t="s">
        <v>34</v>
      </c>
      <c r="C27" s="6">
        <v>1500</v>
      </c>
      <c r="D27" s="82">
        <v>0</v>
      </c>
      <c r="E27" s="82">
        <f t="shared" si="0"/>
        <v>1500</v>
      </c>
      <c r="F27" s="6">
        <v>3002</v>
      </c>
      <c r="G27" s="82">
        <v>0</v>
      </c>
      <c r="H27" s="91">
        <f t="shared" si="1"/>
        <v>3002</v>
      </c>
      <c r="I27" s="82">
        <v>3002</v>
      </c>
      <c r="J27" s="82">
        <v>0</v>
      </c>
      <c r="K27" s="82">
        <f t="shared" si="2"/>
        <v>3002</v>
      </c>
    </row>
    <row r="28" spans="1:14">
      <c r="A28" s="11" t="s">
        <v>35</v>
      </c>
      <c r="B28" s="5" t="s">
        <v>36</v>
      </c>
      <c r="C28" s="6">
        <v>0</v>
      </c>
      <c r="D28" s="82">
        <v>0</v>
      </c>
      <c r="E28" s="82">
        <f t="shared" si="0"/>
        <v>0</v>
      </c>
      <c r="F28" s="6">
        <v>0</v>
      </c>
      <c r="G28" s="82">
        <v>0</v>
      </c>
      <c r="H28" s="91">
        <f t="shared" si="1"/>
        <v>0</v>
      </c>
      <c r="I28" s="82">
        <v>0</v>
      </c>
      <c r="J28" s="82">
        <v>0</v>
      </c>
      <c r="K28" s="82">
        <f t="shared" si="2"/>
        <v>0</v>
      </c>
    </row>
    <row r="29" spans="1:14">
      <c r="A29" s="8" t="s">
        <v>37</v>
      </c>
      <c r="B29" s="9" t="s">
        <v>15</v>
      </c>
      <c r="C29" s="12">
        <v>1500</v>
      </c>
      <c r="D29" s="84">
        <f>SUM(D27:D28)</f>
        <v>0</v>
      </c>
      <c r="E29" s="84">
        <f t="shared" si="0"/>
        <v>1500</v>
      </c>
      <c r="F29" s="12">
        <v>3002</v>
      </c>
      <c r="G29" s="84">
        <f>SUM(G27:G28)</f>
        <v>0</v>
      </c>
      <c r="H29" s="115">
        <f t="shared" si="1"/>
        <v>3002</v>
      </c>
      <c r="I29" s="84">
        <f>SUM(I27)</f>
        <v>3002</v>
      </c>
      <c r="J29" s="84">
        <f>SUM(J27:J28)</f>
        <v>0</v>
      </c>
      <c r="K29" s="84">
        <f t="shared" si="2"/>
        <v>3002</v>
      </c>
    </row>
    <row r="30" spans="1:14">
      <c r="A30" s="4" t="s">
        <v>38</v>
      </c>
      <c r="B30" s="5" t="s">
        <v>39</v>
      </c>
      <c r="C30" s="6">
        <v>4000</v>
      </c>
      <c r="D30" s="82">
        <v>0</v>
      </c>
      <c r="E30" s="82">
        <f t="shared" si="0"/>
        <v>4000</v>
      </c>
      <c r="F30" s="6">
        <v>4000</v>
      </c>
      <c r="G30" s="82">
        <v>0</v>
      </c>
      <c r="H30" s="91">
        <f t="shared" si="1"/>
        <v>4000</v>
      </c>
      <c r="I30" s="82">
        <v>4000</v>
      </c>
      <c r="J30" s="82">
        <v>0</v>
      </c>
      <c r="K30" s="82">
        <f t="shared" si="2"/>
        <v>4000</v>
      </c>
    </row>
    <row r="31" spans="1:14">
      <c r="A31" s="4" t="s">
        <v>40</v>
      </c>
      <c r="B31" s="5" t="s">
        <v>41</v>
      </c>
      <c r="C31" s="6">
        <v>150</v>
      </c>
      <c r="D31" s="82">
        <v>0</v>
      </c>
      <c r="E31" s="82">
        <f t="shared" ref="E31:E33" si="8">SUM(C31:D31)</f>
        <v>150</v>
      </c>
      <c r="F31" s="6">
        <v>150</v>
      </c>
      <c r="G31" s="82">
        <v>0</v>
      </c>
      <c r="H31" s="91">
        <f t="shared" ref="H31:H33" si="9">SUM(F31:G31)</f>
        <v>150</v>
      </c>
      <c r="I31" s="82">
        <v>150</v>
      </c>
      <c r="J31" s="82">
        <v>0</v>
      </c>
      <c r="K31" s="82">
        <f t="shared" ref="K31:K33" si="10">SUM(I31:J31)</f>
        <v>150</v>
      </c>
    </row>
    <row r="32" spans="1:14">
      <c r="A32" s="11" t="s">
        <v>42</v>
      </c>
      <c r="B32" s="5" t="s">
        <v>43</v>
      </c>
      <c r="C32" s="6">
        <v>2576</v>
      </c>
      <c r="D32" s="82">
        <v>0</v>
      </c>
      <c r="E32" s="82">
        <f t="shared" si="8"/>
        <v>2576</v>
      </c>
      <c r="F32" s="6">
        <v>3300</v>
      </c>
      <c r="G32" s="82">
        <v>0</v>
      </c>
      <c r="H32" s="91">
        <f t="shared" si="9"/>
        <v>3300</v>
      </c>
      <c r="I32" s="82">
        <v>3300</v>
      </c>
      <c r="J32" s="82">
        <v>0</v>
      </c>
      <c r="K32" s="82">
        <f t="shared" si="10"/>
        <v>3300</v>
      </c>
    </row>
    <row r="33" spans="1:11">
      <c r="A33" s="11" t="s">
        <v>44</v>
      </c>
      <c r="B33" s="5" t="s">
        <v>45</v>
      </c>
      <c r="C33" s="6">
        <v>110</v>
      </c>
      <c r="D33" s="82">
        <v>0</v>
      </c>
      <c r="E33" s="82">
        <f t="shared" si="8"/>
        <v>110</v>
      </c>
      <c r="F33" s="6">
        <v>380</v>
      </c>
      <c r="G33" s="82">
        <v>0</v>
      </c>
      <c r="H33" s="91">
        <f t="shared" si="9"/>
        <v>380</v>
      </c>
      <c r="I33" s="82">
        <v>380</v>
      </c>
      <c r="J33" s="82">
        <v>0</v>
      </c>
      <c r="K33" s="82">
        <f t="shared" si="10"/>
        <v>380</v>
      </c>
    </row>
    <row r="34" spans="1:11">
      <c r="A34" s="8" t="s">
        <v>46</v>
      </c>
      <c r="B34" s="9" t="s">
        <v>9</v>
      </c>
      <c r="C34" s="12">
        <v>6836</v>
      </c>
      <c r="D34" s="84">
        <f>SUM(D30:D33)</f>
        <v>0</v>
      </c>
      <c r="E34" s="84">
        <f>SUM(C34:D34)</f>
        <v>6836</v>
      </c>
      <c r="F34" s="12">
        <v>7830</v>
      </c>
      <c r="G34" s="84">
        <f>SUM(G30:G33)</f>
        <v>0</v>
      </c>
      <c r="H34" s="115">
        <f>SUM(F34:G34)</f>
        <v>7830</v>
      </c>
      <c r="I34" s="84">
        <f>SUM(I30:I33)</f>
        <v>7830</v>
      </c>
      <c r="J34" s="84">
        <f>SUM(J30:J33)</f>
        <v>0</v>
      </c>
      <c r="K34" s="84">
        <f>SUM(I34:J34)</f>
        <v>7830</v>
      </c>
    </row>
    <row r="35" spans="1:11">
      <c r="A35" s="4" t="s">
        <v>47</v>
      </c>
      <c r="B35" s="5" t="s">
        <v>48</v>
      </c>
      <c r="C35" s="6">
        <v>200</v>
      </c>
      <c r="D35" s="82">
        <v>0</v>
      </c>
      <c r="E35" s="82">
        <f>SUM(C35:D35)</f>
        <v>200</v>
      </c>
      <c r="F35" s="6">
        <v>200</v>
      </c>
      <c r="G35" s="82">
        <v>0</v>
      </c>
      <c r="H35" s="91">
        <f>SUM(F35:G35)</f>
        <v>200</v>
      </c>
      <c r="I35" s="82">
        <v>200</v>
      </c>
      <c r="J35" s="82">
        <v>0</v>
      </c>
      <c r="K35" s="82">
        <f>SUM(I35:J35)</f>
        <v>200</v>
      </c>
    </row>
    <row r="36" spans="1:11">
      <c r="A36" s="4" t="s">
        <v>49</v>
      </c>
      <c r="B36" s="5" t="s">
        <v>50</v>
      </c>
      <c r="C36" s="6">
        <v>200</v>
      </c>
      <c r="D36" s="82">
        <v>0</v>
      </c>
      <c r="E36" s="82">
        <f t="shared" ref="E36:E41" si="11">SUM(C36:D36)</f>
        <v>200</v>
      </c>
      <c r="F36" s="6">
        <v>400</v>
      </c>
      <c r="G36" s="82">
        <v>0</v>
      </c>
      <c r="H36" s="91">
        <f t="shared" ref="H36:H41" si="12">SUM(F36:G36)</f>
        <v>400</v>
      </c>
      <c r="I36" s="82">
        <v>400</v>
      </c>
      <c r="J36" s="82">
        <v>0</v>
      </c>
      <c r="K36" s="82">
        <f t="shared" ref="K36:K41" si="13">SUM(I36:J36)</f>
        <v>400</v>
      </c>
    </row>
    <row r="37" spans="1:11">
      <c r="A37" s="4" t="s">
        <v>51</v>
      </c>
      <c r="B37" s="5" t="s">
        <v>52</v>
      </c>
      <c r="C37" s="6">
        <v>20000</v>
      </c>
      <c r="D37" s="82">
        <v>0</v>
      </c>
      <c r="E37" s="82">
        <f t="shared" si="11"/>
        <v>20000</v>
      </c>
      <c r="F37" s="6">
        <v>20000</v>
      </c>
      <c r="G37" s="82">
        <v>0</v>
      </c>
      <c r="H37" s="91">
        <f t="shared" si="12"/>
        <v>20000</v>
      </c>
      <c r="I37" s="82">
        <v>20000</v>
      </c>
      <c r="J37" s="82">
        <v>0</v>
      </c>
      <c r="K37" s="82">
        <f t="shared" si="13"/>
        <v>20000</v>
      </c>
    </row>
    <row r="38" spans="1:11">
      <c r="A38" s="4" t="s">
        <v>53</v>
      </c>
      <c r="B38" s="5" t="s">
        <v>54</v>
      </c>
      <c r="C38" s="6">
        <v>1000</v>
      </c>
      <c r="D38" s="82">
        <v>0</v>
      </c>
      <c r="E38" s="82">
        <f t="shared" si="11"/>
        <v>1000</v>
      </c>
      <c r="F38" s="6">
        <v>1000</v>
      </c>
      <c r="G38" s="82">
        <v>0</v>
      </c>
      <c r="H38" s="91">
        <f t="shared" si="12"/>
        <v>1000</v>
      </c>
      <c r="I38" s="82">
        <v>1000</v>
      </c>
      <c r="J38" s="82">
        <v>0</v>
      </c>
      <c r="K38" s="82">
        <f t="shared" si="13"/>
        <v>1000</v>
      </c>
    </row>
    <row r="39" spans="1:11">
      <c r="A39" s="4" t="s">
        <v>55</v>
      </c>
      <c r="B39" s="5" t="s">
        <v>56</v>
      </c>
      <c r="C39" s="6">
        <v>2500</v>
      </c>
      <c r="D39" s="82">
        <v>0</v>
      </c>
      <c r="E39" s="82">
        <f t="shared" si="11"/>
        <v>2500</v>
      </c>
      <c r="F39" s="6">
        <v>2900</v>
      </c>
      <c r="G39" s="82">
        <v>0</v>
      </c>
      <c r="H39" s="91">
        <f t="shared" si="12"/>
        <v>2900</v>
      </c>
      <c r="I39" s="82">
        <v>2900</v>
      </c>
      <c r="J39" s="82">
        <v>0</v>
      </c>
      <c r="K39" s="82">
        <f t="shared" si="13"/>
        <v>2900</v>
      </c>
    </row>
    <row r="40" spans="1:11">
      <c r="A40" s="4" t="s">
        <v>57</v>
      </c>
      <c r="B40" s="5" t="s">
        <v>58</v>
      </c>
      <c r="C40" s="6">
        <v>17500</v>
      </c>
      <c r="D40" s="82">
        <v>0</v>
      </c>
      <c r="E40" s="82">
        <f t="shared" si="11"/>
        <v>17500</v>
      </c>
      <c r="F40" s="6">
        <v>17500</v>
      </c>
      <c r="G40" s="82">
        <v>0</v>
      </c>
      <c r="H40" s="91">
        <f t="shared" si="12"/>
        <v>17500</v>
      </c>
      <c r="I40" s="82">
        <v>17500</v>
      </c>
      <c r="J40" s="82">
        <v>0</v>
      </c>
      <c r="K40" s="82">
        <f t="shared" si="13"/>
        <v>17500</v>
      </c>
    </row>
    <row r="41" spans="1:11">
      <c r="A41" s="4" t="s">
        <v>59</v>
      </c>
      <c r="B41" s="5" t="s">
        <v>60</v>
      </c>
      <c r="C41" s="6">
        <v>5600</v>
      </c>
      <c r="D41" s="82">
        <v>0</v>
      </c>
      <c r="E41" s="82">
        <f t="shared" si="11"/>
        <v>5600</v>
      </c>
      <c r="F41" s="6">
        <v>5600</v>
      </c>
      <c r="G41" s="82">
        <v>0</v>
      </c>
      <c r="H41" s="91">
        <f t="shared" si="12"/>
        <v>5600</v>
      </c>
      <c r="I41" s="82">
        <v>5600</v>
      </c>
      <c r="J41" s="82">
        <v>0</v>
      </c>
      <c r="K41" s="82">
        <f t="shared" si="13"/>
        <v>5600</v>
      </c>
    </row>
    <row r="42" spans="1:11">
      <c r="A42" s="13" t="s">
        <v>61</v>
      </c>
      <c r="B42" s="9" t="s">
        <v>15</v>
      </c>
      <c r="C42" s="12">
        <v>47000</v>
      </c>
      <c r="D42" s="84">
        <f>SUM(D35:D41)</f>
        <v>0</v>
      </c>
      <c r="E42" s="84">
        <f>SUM(C42:D42)</f>
        <v>47000</v>
      </c>
      <c r="F42" s="12">
        <v>47600</v>
      </c>
      <c r="G42" s="84">
        <f>SUM(G35:G41)</f>
        <v>0</v>
      </c>
      <c r="H42" s="115">
        <f>SUM(F42:G42)</f>
        <v>47600</v>
      </c>
      <c r="I42" s="84">
        <f>SUM(I35:I41)</f>
        <v>47600</v>
      </c>
      <c r="J42" s="84">
        <f>SUM(J35:J41)</f>
        <v>0</v>
      </c>
      <c r="K42" s="84">
        <f>SUM(I42:J42)</f>
        <v>47600</v>
      </c>
    </row>
    <row r="43" spans="1:11">
      <c r="A43" s="15" t="s">
        <v>62</v>
      </c>
      <c r="B43" s="16" t="s">
        <v>63</v>
      </c>
      <c r="C43" s="6">
        <v>35300</v>
      </c>
      <c r="D43" s="82">
        <v>0</v>
      </c>
      <c r="E43" s="82">
        <f>SUM(C43:D43)</f>
        <v>35300</v>
      </c>
      <c r="F43" s="6">
        <v>36000</v>
      </c>
      <c r="G43" s="82">
        <v>0</v>
      </c>
      <c r="H43" s="91">
        <f>SUM(F43:G43)</f>
        <v>36000</v>
      </c>
      <c r="I43" s="82">
        <v>36000</v>
      </c>
      <c r="J43" s="82">
        <v>0</v>
      </c>
      <c r="K43" s="82">
        <f>SUM(I43:J43)</f>
        <v>36000</v>
      </c>
    </row>
    <row r="44" spans="1:11">
      <c r="A44" s="15" t="s">
        <v>64</v>
      </c>
      <c r="B44" s="16" t="s">
        <v>65</v>
      </c>
      <c r="C44" s="6">
        <v>3200</v>
      </c>
      <c r="D44" s="82">
        <v>0</v>
      </c>
      <c r="E44" s="82">
        <f>SUM(C44:D44)</f>
        <v>3200</v>
      </c>
      <c r="F44" s="6">
        <v>8000</v>
      </c>
      <c r="G44" s="82">
        <v>0</v>
      </c>
      <c r="H44" s="91">
        <f>SUM(F44:G44)</f>
        <v>8000</v>
      </c>
      <c r="I44" s="82">
        <v>8000</v>
      </c>
      <c r="J44" s="82">
        <v>0</v>
      </c>
      <c r="K44" s="82">
        <f>SUM(I44:J44)</f>
        <v>8000</v>
      </c>
    </row>
    <row r="45" spans="1:11">
      <c r="A45" s="8" t="s">
        <v>66</v>
      </c>
      <c r="B45" s="9" t="s">
        <v>15</v>
      </c>
      <c r="C45" s="12">
        <v>38500</v>
      </c>
      <c r="D45" s="84">
        <f>SUM(D43:D44)</f>
        <v>0</v>
      </c>
      <c r="E45" s="84">
        <f>SUM(C45:D45)</f>
        <v>38500</v>
      </c>
      <c r="F45" s="12">
        <v>44000</v>
      </c>
      <c r="G45" s="84">
        <f>SUM(G43:G44)</f>
        <v>0</v>
      </c>
      <c r="H45" s="115">
        <f>SUM(F45:G45)</f>
        <v>44000</v>
      </c>
      <c r="I45" s="84">
        <f t="shared" ref="I45" si="14">SUM(I43:I44)</f>
        <v>44000</v>
      </c>
      <c r="J45" s="84">
        <f>SUM(J43:J44)</f>
        <v>0</v>
      </c>
      <c r="K45" s="84">
        <f>SUM(I45:J45)</f>
        <v>44000</v>
      </c>
    </row>
    <row r="46" spans="1:11">
      <c r="A46" s="11" t="s">
        <v>67</v>
      </c>
      <c r="B46" s="5" t="s">
        <v>68</v>
      </c>
      <c r="C46" s="6">
        <v>100</v>
      </c>
      <c r="D46" s="82">
        <v>0</v>
      </c>
      <c r="E46" s="82">
        <f>SUM(C46:D46)</f>
        <v>100</v>
      </c>
      <c r="F46" s="6">
        <v>100</v>
      </c>
      <c r="G46" s="82">
        <v>0</v>
      </c>
      <c r="H46" s="91">
        <f>SUM(F46:G46)</f>
        <v>100</v>
      </c>
      <c r="I46" s="82">
        <v>100</v>
      </c>
      <c r="J46" s="82">
        <v>0</v>
      </c>
      <c r="K46" s="82">
        <f>SUM(I46:J46)</f>
        <v>100</v>
      </c>
    </row>
    <row r="47" spans="1:11">
      <c r="A47" s="11" t="s">
        <v>69</v>
      </c>
      <c r="B47" s="5" t="s">
        <v>70</v>
      </c>
      <c r="C47" s="6">
        <v>1000</v>
      </c>
      <c r="D47" s="82">
        <v>0</v>
      </c>
      <c r="E47" s="82">
        <f t="shared" ref="E47:E48" si="15">SUM(C47:D47)</f>
        <v>1000</v>
      </c>
      <c r="F47" s="6">
        <v>1000</v>
      </c>
      <c r="G47" s="82">
        <v>0</v>
      </c>
      <c r="H47" s="91">
        <f t="shared" ref="H47:H48" si="16">SUM(F47:G47)</f>
        <v>1000</v>
      </c>
      <c r="I47" s="82">
        <v>1000</v>
      </c>
      <c r="J47" s="82">
        <v>0</v>
      </c>
      <c r="K47" s="82">
        <f t="shared" ref="K47:K48" si="17">SUM(I47:J47)</f>
        <v>1000</v>
      </c>
    </row>
    <row r="48" spans="1:11">
      <c r="A48" s="17" t="s">
        <v>71</v>
      </c>
      <c r="B48" s="16" t="s">
        <v>72</v>
      </c>
      <c r="C48" s="6">
        <v>18000</v>
      </c>
      <c r="D48" s="82">
        <v>22466</v>
      </c>
      <c r="E48" s="82">
        <f t="shared" si="15"/>
        <v>40466</v>
      </c>
      <c r="F48" s="6">
        <v>18000</v>
      </c>
      <c r="G48" s="82">
        <v>0</v>
      </c>
      <c r="H48" s="91">
        <f t="shared" si="16"/>
        <v>18000</v>
      </c>
      <c r="I48" s="82">
        <v>18000</v>
      </c>
      <c r="J48" s="82">
        <v>0</v>
      </c>
      <c r="K48" s="82">
        <f t="shared" si="17"/>
        <v>18000</v>
      </c>
    </row>
    <row r="49" spans="1:13">
      <c r="A49" s="8" t="s">
        <v>73</v>
      </c>
      <c r="B49" s="9" t="s">
        <v>15</v>
      </c>
      <c r="C49" s="12">
        <v>19100</v>
      </c>
      <c r="D49" s="84">
        <f>SUM(D46:D48)</f>
        <v>22466</v>
      </c>
      <c r="E49" s="84">
        <f>SUM(C49:D49)</f>
        <v>41566</v>
      </c>
      <c r="F49" s="12">
        <v>19100</v>
      </c>
      <c r="G49" s="84">
        <f>SUM(G46:G48)</f>
        <v>0</v>
      </c>
      <c r="H49" s="115">
        <f>SUM(F49:G49)</f>
        <v>19100</v>
      </c>
      <c r="I49" s="84">
        <f t="shared" ref="I49" si="18">SUM(I46:I48)</f>
        <v>19100</v>
      </c>
      <c r="J49" s="84">
        <f>SUM(J46:J48)</f>
        <v>0</v>
      </c>
      <c r="K49" s="84">
        <f>SUM(I49:J49)</f>
        <v>19100</v>
      </c>
    </row>
    <row r="50" spans="1:13">
      <c r="A50" s="4" t="s">
        <v>74</v>
      </c>
      <c r="B50" s="5" t="s">
        <v>75</v>
      </c>
      <c r="C50" s="6">
        <v>325000</v>
      </c>
      <c r="D50" s="82">
        <v>0</v>
      </c>
      <c r="E50" s="85">
        <f t="shared" ref="E50:E53" si="19">SUM(C50:D50)</f>
        <v>325000</v>
      </c>
      <c r="F50" s="6">
        <v>200000</v>
      </c>
      <c r="G50" s="82">
        <v>0</v>
      </c>
      <c r="H50" s="91">
        <f t="shared" ref="H50:H53" si="20">SUM(F50:G50)</f>
        <v>200000</v>
      </c>
      <c r="I50" s="82">
        <v>200000</v>
      </c>
      <c r="J50" s="82">
        <v>0</v>
      </c>
      <c r="K50" s="82">
        <f t="shared" ref="K50:K53" si="21">SUM(I50:J50)</f>
        <v>200000</v>
      </c>
    </row>
    <row r="51" spans="1:13">
      <c r="A51" s="4" t="s">
        <v>76</v>
      </c>
      <c r="B51" s="5" t="s">
        <v>77</v>
      </c>
      <c r="C51" s="6">
        <v>75000</v>
      </c>
      <c r="D51" s="82">
        <v>0</v>
      </c>
      <c r="E51" s="85">
        <f t="shared" si="19"/>
        <v>75000</v>
      </c>
      <c r="F51" s="6">
        <v>0</v>
      </c>
      <c r="G51" s="82">
        <v>0</v>
      </c>
      <c r="H51" s="91">
        <f t="shared" si="20"/>
        <v>0</v>
      </c>
      <c r="I51" s="82">
        <v>0</v>
      </c>
      <c r="J51" s="82">
        <v>0</v>
      </c>
      <c r="K51" s="82">
        <f t="shared" si="21"/>
        <v>0</v>
      </c>
    </row>
    <row r="52" spans="1:13">
      <c r="A52" s="109" t="s">
        <v>346</v>
      </c>
      <c r="B52" s="103" t="s">
        <v>347</v>
      </c>
      <c r="C52" s="104">
        <v>0</v>
      </c>
      <c r="D52" s="104">
        <v>3</v>
      </c>
      <c r="E52" s="110">
        <f>SUM(C52:D52)</f>
        <v>3</v>
      </c>
      <c r="F52" s="6">
        <v>0</v>
      </c>
      <c r="G52" s="82">
        <v>0</v>
      </c>
      <c r="H52" s="91">
        <f t="shared" ref="H52" si="22">SUM(F52:G52)</f>
        <v>0</v>
      </c>
      <c r="I52" s="82">
        <v>0</v>
      </c>
      <c r="J52" s="82">
        <v>0</v>
      </c>
      <c r="K52" s="82">
        <f t="shared" ref="K52" si="23">SUM(I52:J52)</f>
        <v>0</v>
      </c>
    </row>
    <row r="53" spans="1:13">
      <c r="A53" s="4" t="s">
        <v>78</v>
      </c>
      <c r="B53" s="5" t="s">
        <v>79</v>
      </c>
      <c r="C53" s="6">
        <v>15000</v>
      </c>
      <c r="D53" s="82">
        <v>0</v>
      </c>
      <c r="E53" s="85">
        <f t="shared" si="19"/>
        <v>15000</v>
      </c>
      <c r="F53" s="6">
        <v>15000</v>
      </c>
      <c r="G53" s="82">
        <v>0</v>
      </c>
      <c r="H53" s="91">
        <f t="shared" si="20"/>
        <v>15000</v>
      </c>
      <c r="I53" s="82">
        <v>15000</v>
      </c>
      <c r="J53" s="82">
        <v>0</v>
      </c>
      <c r="K53" s="82">
        <f t="shared" si="21"/>
        <v>15000</v>
      </c>
    </row>
    <row r="54" spans="1:13">
      <c r="A54" s="8" t="s">
        <v>80</v>
      </c>
      <c r="B54" s="9" t="s">
        <v>9</v>
      </c>
      <c r="C54" s="12">
        <v>415000</v>
      </c>
      <c r="D54" s="84">
        <f>SUM(D50:D53)</f>
        <v>3</v>
      </c>
      <c r="E54" s="84">
        <f>SUM(C54:D54)</f>
        <v>415003</v>
      </c>
      <c r="F54" s="12">
        <v>215000</v>
      </c>
      <c r="G54" s="84">
        <f>SUM(G50:G53)</f>
        <v>0</v>
      </c>
      <c r="H54" s="115">
        <f>SUM(F54:G54)</f>
        <v>215000</v>
      </c>
      <c r="I54" s="84">
        <f>SUM(I50:I53)</f>
        <v>215000</v>
      </c>
      <c r="J54" s="84">
        <f>SUM(J50:J53)</f>
        <v>0</v>
      </c>
      <c r="K54" s="84">
        <f>SUM(I54:J54)</f>
        <v>215000</v>
      </c>
    </row>
    <row r="55" spans="1:13">
      <c r="A55" s="11" t="s">
        <v>81</v>
      </c>
      <c r="B55" s="5" t="s">
        <v>82</v>
      </c>
      <c r="C55" s="6">
        <v>150000</v>
      </c>
      <c r="D55" s="82">
        <v>0</v>
      </c>
      <c r="E55" s="82">
        <f>SUM(C55:D55)</f>
        <v>150000</v>
      </c>
      <c r="F55" s="6">
        <v>0</v>
      </c>
      <c r="G55" s="82">
        <v>0</v>
      </c>
      <c r="H55" s="91">
        <f>SUM(F55:G55)</f>
        <v>0</v>
      </c>
      <c r="I55" s="82">
        <v>0</v>
      </c>
      <c r="J55" s="82">
        <v>0</v>
      </c>
      <c r="K55" s="82">
        <f>SUM(I55:J55)</f>
        <v>0</v>
      </c>
      <c r="M55" s="31"/>
    </row>
    <row r="56" spans="1:13">
      <c r="A56" s="8" t="s">
        <v>83</v>
      </c>
      <c r="B56" s="9" t="s">
        <v>15</v>
      </c>
      <c r="C56" s="12">
        <v>150000</v>
      </c>
      <c r="D56" s="84">
        <f>SUM(D55)</f>
        <v>0</v>
      </c>
      <c r="E56" s="84">
        <f>SUM(C56:D56)</f>
        <v>150000</v>
      </c>
      <c r="F56" s="12">
        <v>0</v>
      </c>
      <c r="G56" s="84">
        <f>SUM(G55)</f>
        <v>0</v>
      </c>
      <c r="H56" s="115">
        <f>SUM(F56:G56)</f>
        <v>0</v>
      </c>
      <c r="I56" s="84">
        <f t="shared" ref="I56" si="24">SUM(I55)</f>
        <v>0</v>
      </c>
      <c r="J56" s="84">
        <f>SUM(J55)</f>
        <v>0</v>
      </c>
      <c r="K56" s="84">
        <f>SUM(I56:J56)</f>
        <v>0</v>
      </c>
    </row>
    <row r="57" spans="1:13">
      <c r="A57" s="11" t="s">
        <v>84</v>
      </c>
      <c r="B57" s="5" t="s">
        <v>85</v>
      </c>
      <c r="C57" s="6">
        <v>302125</v>
      </c>
      <c r="D57" s="82">
        <v>0</v>
      </c>
      <c r="E57" s="82">
        <f>SUM(C57:D57)</f>
        <v>302125</v>
      </c>
      <c r="F57" s="6">
        <v>302125</v>
      </c>
      <c r="G57" s="82">
        <v>0</v>
      </c>
      <c r="H57" s="91">
        <f>SUM(F57:G57)</f>
        <v>302125</v>
      </c>
      <c r="I57" s="82">
        <v>302125</v>
      </c>
      <c r="J57" s="82">
        <v>0</v>
      </c>
      <c r="K57" s="82">
        <f>SUM(I57:J57)</f>
        <v>302125</v>
      </c>
    </row>
    <row r="58" spans="1:13">
      <c r="A58" s="11" t="s">
        <v>86</v>
      </c>
      <c r="B58" s="5" t="s">
        <v>307</v>
      </c>
      <c r="C58" s="6">
        <v>8325689</v>
      </c>
      <c r="D58" s="82">
        <v>137235</v>
      </c>
      <c r="E58" s="82">
        <f t="shared" ref="E58:E77" si="25">SUM(C58:D58)</f>
        <v>8462924</v>
      </c>
      <c r="F58" s="6">
        <v>8319251</v>
      </c>
      <c r="G58" s="82">
        <v>0</v>
      </c>
      <c r="H58" s="91">
        <f t="shared" ref="H58:H77" si="26">SUM(F58:G58)</f>
        <v>8319251</v>
      </c>
      <c r="I58" s="82">
        <v>8319251</v>
      </c>
      <c r="J58" s="82">
        <v>0</v>
      </c>
      <c r="K58" s="82">
        <f t="shared" ref="K58:K77" si="27">SUM(I58:J58)</f>
        <v>8319251</v>
      </c>
    </row>
    <row r="59" spans="1:13">
      <c r="A59" s="11" t="s">
        <v>86</v>
      </c>
      <c r="B59" s="5" t="s">
        <v>87</v>
      </c>
      <c r="C59" s="6">
        <v>412335</v>
      </c>
      <c r="D59" s="82">
        <v>0</v>
      </c>
      <c r="E59" s="82">
        <f t="shared" si="25"/>
        <v>412335</v>
      </c>
      <c r="F59" s="6">
        <v>412335</v>
      </c>
      <c r="G59" s="82">
        <v>0</v>
      </c>
      <c r="H59" s="91">
        <f t="shared" si="26"/>
        <v>412335</v>
      </c>
      <c r="I59" s="82">
        <v>412335</v>
      </c>
      <c r="J59" s="82">
        <v>0</v>
      </c>
      <c r="K59" s="82">
        <f t="shared" si="27"/>
        <v>412335</v>
      </c>
    </row>
    <row r="60" spans="1:13">
      <c r="A60" s="60" t="s">
        <v>86</v>
      </c>
      <c r="B60" s="5" t="s">
        <v>301</v>
      </c>
      <c r="C60" s="59">
        <v>118684</v>
      </c>
      <c r="D60" s="82">
        <v>0</v>
      </c>
      <c r="E60" s="82">
        <f t="shared" si="25"/>
        <v>118684</v>
      </c>
      <c r="F60" s="59">
        <v>118684</v>
      </c>
      <c r="G60" s="82">
        <v>0</v>
      </c>
      <c r="H60" s="91">
        <f t="shared" si="26"/>
        <v>118684</v>
      </c>
      <c r="I60" s="82">
        <v>118684</v>
      </c>
      <c r="J60" s="82">
        <v>0</v>
      </c>
      <c r="K60" s="82">
        <f t="shared" si="27"/>
        <v>118684</v>
      </c>
    </row>
    <row r="61" spans="1:13">
      <c r="A61" s="60" t="s">
        <v>86</v>
      </c>
      <c r="B61" s="103" t="s">
        <v>344</v>
      </c>
      <c r="C61" s="104">
        <v>0</v>
      </c>
      <c r="D61" s="104">
        <v>2192</v>
      </c>
      <c r="E61" s="104">
        <f t="shared" si="25"/>
        <v>2192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</row>
    <row r="62" spans="1:13">
      <c r="A62" s="11" t="s">
        <v>84</v>
      </c>
      <c r="B62" s="5" t="s">
        <v>88</v>
      </c>
      <c r="C62" s="6">
        <v>110000</v>
      </c>
      <c r="D62" s="82">
        <v>0</v>
      </c>
      <c r="E62" s="82">
        <f t="shared" si="25"/>
        <v>110000</v>
      </c>
      <c r="F62" s="6">
        <v>110000</v>
      </c>
      <c r="G62" s="82">
        <v>0</v>
      </c>
      <c r="H62" s="91">
        <f t="shared" si="26"/>
        <v>110000</v>
      </c>
      <c r="I62" s="82">
        <v>110000</v>
      </c>
      <c r="J62" s="82">
        <v>0</v>
      </c>
      <c r="K62" s="82">
        <f t="shared" si="27"/>
        <v>110000</v>
      </c>
    </row>
    <row r="63" spans="1:13">
      <c r="A63" s="11" t="s">
        <v>84</v>
      </c>
      <c r="B63" s="5" t="s">
        <v>89</v>
      </c>
      <c r="C63" s="6">
        <v>48636</v>
      </c>
      <c r="D63" s="82">
        <v>0</v>
      </c>
      <c r="E63" s="82">
        <f t="shared" si="25"/>
        <v>48636</v>
      </c>
      <c r="F63" s="6">
        <v>0</v>
      </c>
      <c r="G63" s="82">
        <v>0</v>
      </c>
      <c r="H63" s="91">
        <f t="shared" si="26"/>
        <v>0</v>
      </c>
      <c r="I63" s="82">
        <v>0</v>
      </c>
      <c r="J63" s="82">
        <v>0</v>
      </c>
      <c r="K63" s="82">
        <f t="shared" si="27"/>
        <v>0</v>
      </c>
    </row>
    <row r="64" spans="1:13">
      <c r="A64" s="11" t="s">
        <v>84</v>
      </c>
      <c r="B64" s="98" t="s">
        <v>326</v>
      </c>
      <c r="C64" s="67">
        <v>499</v>
      </c>
      <c r="D64" s="82">
        <v>0</v>
      </c>
      <c r="E64" s="67">
        <f t="shared" si="25"/>
        <v>499</v>
      </c>
      <c r="F64" s="6">
        <v>0</v>
      </c>
      <c r="G64" s="82">
        <v>0</v>
      </c>
      <c r="H64" s="91">
        <f t="shared" ref="H64" si="28">SUM(F64:G64)</f>
        <v>0</v>
      </c>
      <c r="I64" s="82">
        <v>0</v>
      </c>
      <c r="J64" s="82">
        <v>0</v>
      </c>
      <c r="K64" s="82">
        <f t="shared" ref="K64" si="29">SUM(I64:J64)</f>
        <v>0</v>
      </c>
    </row>
    <row r="65" spans="1:11">
      <c r="A65" s="11" t="s">
        <v>84</v>
      </c>
      <c r="B65" s="5" t="s">
        <v>289</v>
      </c>
      <c r="C65" s="59">
        <v>24232</v>
      </c>
      <c r="D65" s="82">
        <v>0</v>
      </c>
      <c r="E65" s="82">
        <f t="shared" si="25"/>
        <v>24232</v>
      </c>
      <c r="F65" s="59">
        <v>0</v>
      </c>
      <c r="G65" s="82">
        <v>0</v>
      </c>
      <c r="H65" s="91">
        <f t="shared" si="26"/>
        <v>0</v>
      </c>
      <c r="I65" s="82">
        <v>0</v>
      </c>
      <c r="J65" s="82">
        <v>0</v>
      </c>
      <c r="K65" s="82">
        <f t="shared" si="27"/>
        <v>0</v>
      </c>
    </row>
    <row r="66" spans="1:11">
      <c r="A66" s="60" t="s">
        <v>84</v>
      </c>
      <c r="B66" s="5" t="s">
        <v>292</v>
      </c>
      <c r="C66" s="59">
        <v>25760</v>
      </c>
      <c r="D66" s="82">
        <v>0</v>
      </c>
      <c r="E66" s="82">
        <f t="shared" si="25"/>
        <v>25760</v>
      </c>
      <c r="F66" s="59">
        <v>0</v>
      </c>
      <c r="G66" s="82">
        <v>0</v>
      </c>
      <c r="H66" s="91">
        <f t="shared" si="26"/>
        <v>0</v>
      </c>
      <c r="I66" s="82">
        <v>0</v>
      </c>
      <c r="J66" s="82">
        <v>0</v>
      </c>
      <c r="K66" s="82">
        <f t="shared" si="27"/>
        <v>0</v>
      </c>
    </row>
    <row r="67" spans="1:11">
      <c r="A67" s="60" t="s">
        <v>84</v>
      </c>
      <c r="B67" s="5" t="s">
        <v>296</v>
      </c>
      <c r="C67" s="59">
        <v>0</v>
      </c>
      <c r="D67" s="82">
        <v>0</v>
      </c>
      <c r="E67" s="82">
        <f t="shared" si="25"/>
        <v>0</v>
      </c>
      <c r="F67" s="59">
        <v>0</v>
      </c>
      <c r="G67" s="82">
        <v>0</v>
      </c>
      <c r="H67" s="91">
        <f t="shared" si="26"/>
        <v>0</v>
      </c>
      <c r="I67" s="82">
        <v>0</v>
      </c>
      <c r="J67" s="82">
        <v>0</v>
      </c>
      <c r="K67" s="82">
        <f t="shared" si="27"/>
        <v>0</v>
      </c>
    </row>
    <row r="68" spans="1:11">
      <c r="A68" s="60" t="s">
        <v>84</v>
      </c>
      <c r="B68" s="5" t="s">
        <v>308</v>
      </c>
      <c r="C68" s="59">
        <v>6725</v>
      </c>
      <c r="D68" s="82">
        <v>0</v>
      </c>
      <c r="E68" s="82">
        <f t="shared" si="25"/>
        <v>6725</v>
      </c>
      <c r="F68" s="59">
        <v>0</v>
      </c>
      <c r="G68" s="82">
        <v>0</v>
      </c>
      <c r="H68" s="91">
        <f t="shared" si="26"/>
        <v>0</v>
      </c>
      <c r="I68" s="82"/>
      <c r="J68" s="82">
        <v>0</v>
      </c>
      <c r="K68" s="82">
        <f t="shared" si="27"/>
        <v>0</v>
      </c>
    </row>
    <row r="69" spans="1:11" ht="24">
      <c r="A69" s="60" t="s">
        <v>86</v>
      </c>
      <c r="B69" s="64" t="s">
        <v>304</v>
      </c>
      <c r="C69" s="59">
        <v>22500</v>
      </c>
      <c r="D69" s="82">
        <v>0</v>
      </c>
      <c r="E69" s="82">
        <f t="shared" si="25"/>
        <v>22500</v>
      </c>
      <c r="F69" s="59">
        <v>0</v>
      </c>
      <c r="G69" s="82">
        <v>0</v>
      </c>
      <c r="H69" s="91">
        <f t="shared" si="26"/>
        <v>0</v>
      </c>
      <c r="I69" s="82">
        <v>0</v>
      </c>
      <c r="J69" s="82">
        <v>0</v>
      </c>
      <c r="K69" s="82">
        <f t="shared" si="27"/>
        <v>0</v>
      </c>
    </row>
    <row r="70" spans="1:11">
      <c r="A70" s="11" t="s">
        <v>84</v>
      </c>
      <c r="B70" s="5" t="s">
        <v>90</v>
      </c>
      <c r="C70" s="6">
        <v>586806</v>
      </c>
      <c r="D70" s="82">
        <v>0</v>
      </c>
      <c r="E70" s="82">
        <f t="shared" si="25"/>
        <v>586806</v>
      </c>
      <c r="F70" s="6">
        <v>535796</v>
      </c>
      <c r="G70" s="82">
        <v>0</v>
      </c>
      <c r="H70" s="91">
        <f t="shared" si="26"/>
        <v>535796</v>
      </c>
      <c r="I70" s="82">
        <v>535796</v>
      </c>
      <c r="J70" s="82">
        <v>0</v>
      </c>
      <c r="K70" s="82">
        <f t="shared" si="27"/>
        <v>535796</v>
      </c>
    </row>
    <row r="71" spans="1:11">
      <c r="A71" s="11" t="s">
        <v>84</v>
      </c>
      <c r="B71" s="5" t="s">
        <v>91</v>
      </c>
      <c r="C71" s="6">
        <v>12128</v>
      </c>
      <c r="D71" s="82">
        <v>-2468</v>
      </c>
      <c r="E71" s="82">
        <f t="shared" si="25"/>
        <v>9660</v>
      </c>
      <c r="F71" s="6">
        <v>12128</v>
      </c>
      <c r="G71" s="82">
        <v>0</v>
      </c>
      <c r="H71" s="91">
        <f t="shared" si="26"/>
        <v>12128</v>
      </c>
      <c r="I71" s="82">
        <v>12128</v>
      </c>
      <c r="J71" s="82">
        <v>0</v>
      </c>
      <c r="K71" s="82">
        <f t="shared" si="27"/>
        <v>12128</v>
      </c>
    </row>
    <row r="72" spans="1:11">
      <c r="A72" s="11" t="s">
        <v>84</v>
      </c>
      <c r="B72" s="103" t="s">
        <v>345</v>
      </c>
      <c r="C72" s="104">
        <v>0</v>
      </c>
      <c r="D72" s="104">
        <v>1304</v>
      </c>
      <c r="E72" s="104">
        <f t="shared" si="25"/>
        <v>1304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</row>
    <row r="73" spans="1:11">
      <c r="A73" s="11" t="s">
        <v>84</v>
      </c>
      <c r="B73" s="5" t="s">
        <v>93</v>
      </c>
      <c r="C73" s="6">
        <v>7000</v>
      </c>
      <c r="D73" s="82">
        <v>587</v>
      </c>
      <c r="E73" s="82">
        <f t="shared" si="25"/>
        <v>7587</v>
      </c>
      <c r="F73" s="6">
        <v>7000</v>
      </c>
      <c r="G73" s="82">
        <v>0</v>
      </c>
      <c r="H73" s="91">
        <f t="shared" si="26"/>
        <v>7000</v>
      </c>
      <c r="I73" s="82">
        <v>7000</v>
      </c>
      <c r="J73" s="82">
        <v>0</v>
      </c>
      <c r="K73" s="82">
        <f t="shared" si="27"/>
        <v>7000</v>
      </c>
    </row>
    <row r="74" spans="1:11">
      <c r="A74" s="11" t="s">
        <v>84</v>
      </c>
      <c r="B74" s="5" t="s">
        <v>305</v>
      </c>
      <c r="C74" s="59">
        <v>7885</v>
      </c>
      <c r="D74" s="82">
        <v>14569</v>
      </c>
      <c r="E74" s="82">
        <f t="shared" si="25"/>
        <v>22454</v>
      </c>
      <c r="F74" s="6">
        <v>0</v>
      </c>
      <c r="G74" s="82">
        <v>0</v>
      </c>
      <c r="H74" s="91">
        <f t="shared" si="26"/>
        <v>0</v>
      </c>
      <c r="I74" s="82">
        <v>0</v>
      </c>
      <c r="J74" s="82">
        <v>0</v>
      </c>
      <c r="K74" s="82">
        <f t="shared" si="27"/>
        <v>0</v>
      </c>
    </row>
    <row r="75" spans="1:11">
      <c r="A75" s="11" t="s">
        <v>84</v>
      </c>
      <c r="B75" s="103" t="s">
        <v>342</v>
      </c>
      <c r="C75" s="104">
        <v>0</v>
      </c>
      <c r="D75" s="104">
        <v>12771</v>
      </c>
      <c r="E75" s="104">
        <f t="shared" si="25"/>
        <v>12771</v>
      </c>
      <c r="F75" s="6">
        <v>0</v>
      </c>
      <c r="G75" s="82">
        <v>0</v>
      </c>
      <c r="H75" s="91">
        <f t="shared" ref="H75" si="30">SUM(F75:G75)</f>
        <v>0</v>
      </c>
      <c r="I75" s="82">
        <v>0</v>
      </c>
      <c r="J75" s="82">
        <v>0</v>
      </c>
      <c r="K75" s="82">
        <f t="shared" ref="K75" si="31">SUM(I75:J75)</f>
        <v>0</v>
      </c>
    </row>
    <row r="76" spans="1:11">
      <c r="A76" s="69" t="s">
        <v>84</v>
      </c>
      <c r="B76" s="70" t="s">
        <v>312</v>
      </c>
      <c r="C76" s="67">
        <v>215400</v>
      </c>
      <c r="D76" s="82">
        <v>0</v>
      </c>
      <c r="E76" s="82">
        <f t="shared" si="25"/>
        <v>215400</v>
      </c>
      <c r="F76" s="67">
        <v>0</v>
      </c>
      <c r="G76" s="82">
        <v>0</v>
      </c>
      <c r="H76" s="91">
        <f t="shared" si="26"/>
        <v>0</v>
      </c>
      <c r="I76" s="82">
        <v>0</v>
      </c>
      <c r="J76" s="82">
        <v>0</v>
      </c>
      <c r="K76" s="82">
        <f t="shared" si="27"/>
        <v>0</v>
      </c>
    </row>
    <row r="77" spans="1:11">
      <c r="A77" s="11" t="s">
        <v>84</v>
      </c>
      <c r="B77" s="5" t="s">
        <v>306</v>
      </c>
      <c r="C77" s="59">
        <v>387518</v>
      </c>
      <c r="D77" s="82">
        <v>0</v>
      </c>
      <c r="E77" s="82">
        <f t="shared" si="25"/>
        <v>387518</v>
      </c>
      <c r="F77" s="59">
        <v>0</v>
      </c>
      <c r="G77" s="82">
        <v>0</v>
      </c>
      <c r="H77" s="91">
        <f t="shared" si="26"/>
        <v>0</v>
      </c>
      <c r="I77" s="82">
        <v>0</v>
      </c>
      <c r="J77" s="82">
        <v>0</v>
      </c>
      <c r="K77" s="82">
        <f t="shared" si="27"/>
        <v>0</v>
      </c>
    </row>
    <row r="78" spans="1:11">
      <c r="A78" s="8" t="s">
        <v>84</v>
      </c>
      <c r="B78" s="9" t="s">
        <v>15</v>
      </c>
      <c r="C78" s="10">
        <v>10613922</v>
      </c>
      <c r="D78" s="83">
        <f>SUM(D57:D77)</f>
        <v>166190</v>
      </c>
      <c r="E78" s="83">
        <f>SUM(C78:D78)</f>
        <v>10780112</v>
      </c>
      <c r="F78" s="10">
        <v>9817319</v>
      </c>
      <c r="G78" s="83">
        <f>SUM(G57:G77)</f>
        <v>0</v>
      </c>
      <c r="H78" s="114">
        <f>SUM(F78:G78)</f>
        <v>9817319</v>
      </c>
      <c r="I78" s="83">
        <f>SUM(I57:I77)</f>
        <v>9817319</v>
      </c>
      <c r="J78" s="83">
        <f>SUM(J57:J77)</f>
        <v>0</v>
      </c>
      <c r="K78" s="83">
        <f>SUM(I78:J78)</f>
        <v>9817319</v>
      </c>
    </row>
    <row r="79" spans="1:11">
      <c r="A79" s="11" t="s">
        <v>95</v>
      </c>
      <c r="B79" s="5" t="s">
        <v>96</v>
      </c>
      <c r="C79" s="6">
        <v>40134</v>
      </c>
      <c r="D79" s="82">
        <v>3366</v>
      </c>
      <c r="E79" s="82">
        <f t="shared" ref="E79:E100" si="32">SUM(C79:D79)</f>
        <v>43500</v>
      </c>
      <c r="F79" s="6">
        <v>40134</v>
      </c>
      <c r="G79" s="82">
        <v>0</v>
      </c>
      <c r="H79" s="91">
        <f t="shared" ref="H79:H100" si="33">SUM(F79:G79)</f>
        <v>40134</v>
      </c>
      <c r="I79" s="82">
        <v>40134</v>
      </c>
      <c r="J79" s="82">
        <v>0</v>
      </c>
      <c r="K79" s="82">
        <f t="shared" ref="K79:K100" si="34">SUM(I79:J79)</f>
        <v>40134</v>
      </c>
    </row>
    <row r="80" spans="1:11">
      <c r="A80" s="11" t="s">
        <v>95</v>
      </c>
      <c r="B80" s="103" t="s">
        <v>339</v>
      </c>
      <c r="C80" s="104">
        <v>0</v>
      </c>
      <c r="D80" s="104">
        <v>3018</v>
      </c>
      <c r="E80" s="104">
        <f t="shared" si="32"/>
        <v>3018</v>
      </c>
      <c r="F80" s="104"/>
      <c r="G80" s="104"/>
      <c r="H80" s="108"/>
      <c r="I80" s="104"/>
      <c r="J80" s="104"/>
      <c r="K80" s="104"/>
    </row>
    <row r="81" spans="1:12">
      <c r="A81" s="11" t="s">
        <v>95</v>
      </c>
      <c r="B81" s="98" t="s">
        <v>327</v>
      </c>
      <c r="C81" s="67">
        <v>25500</v>
      </c>
      <c r="D81" s="67">
        <v>0</v>
      </c>
      <c r="E81" s="67">
        <f t="shared" si="32"/>
        <v>25500</v>
      </c>
      <c r="F81" s="67">
        <v>756500</v>
      </c>
      <c r="G81" s="67">
        <v>0</v>
      </c>
      <c r="H81" s="91">
        <f t="shared" si="33"/>
        <v>756500</v>
      </c>
      <c r="I81" s="67">
        <v>0</v>
      </c>
      <c r="J81" s="67">
        <v>0</v>
      </c>
      <c r="K81" s="67">
        <v>0</v>
      </c>
    </row>
    <row r="82" spans="1:12">
      <c r="A82" s="11" t="s">
        <v>95</v>
      </c>
      <c r="B82" s="98" t="s">
        <v>328</v>
      </c>
      <c r="C82" s="67">
        <v>302600</v>
      </c>
      <c r="D82" s="67">
        <v>0</v>
      </c>
      <c r="E82" s="67">
        <f t="shared" si="32"/>
        <v>302600</v>
      </c>
      <c r="F82" s="67">
        <v>717400</v>
      </c>
      <c r="G82" s="67">
        <v>0</v>
      </c>
      <c r="H82" s="91">
        <f t="shared" si="33"/>
        <v>717400</v>
      </c>
      <c r="I82" s="67">
        <v>0</v>
      </c>
      <c r="J82" s="67">
        <v>0</v>
      </c>
      <c r="K82" s="67">
        <v>0</v>
      </c>
    </row>
    <row r="83" spans="1:12">
      <c r="A83" s="60" t="s">
        <v>95</v>
      </c>
      <c r="B83" s="5" t="s">
        <v>290</v>
      </c>
      <c r="C83" s="59">
        <v>754401</v>
      </c>
      <c r="D83" s="67">
        <v>0</v>
      </c>
      <c r="E83" s="82">
        <f t="shared" si="32"/>
        <v>754401</v>
      </c>
      <c r="F83" s="59">
        <v>0</v>
      </c>
      <c r="G83" s="82">
        <v>0</v>
      </c>
      <c r="H83" s="91">
        <f t="shared" si="33"/>
        <v>0</v>
      </c>
      <c r="I83" s="67">
        <v>0</v>
      </c>
      <c r="J83" s="67">
        <v>0</v>
      </c>
      <c r="K83" s="67">
        <v>0</v>
      </c>
    </row>
    <row r="84" spans="1:12">
      <c r="A84" s="60" t="s">
        <v>95</v>
      </c>
      <c r="B84" s="5" t="s">
        <v>291</v>
      </c>
      <c r="C84" s="59">
        <v>57151</v>
      </c>
      <c r="D84" s="67">
        <v>0</v>
      </c>
      <c r="E84" s="82">
        <f t="shared" si="32"/>
        <v>57151</v>
      </c>
      <c r="F84" s="59">
        <v>0</v>
      </c>
      <c r="G84" s="82">
        <v>0</v>
      </c>
      <c r="H84" s="91">
        <f t="shared" si="33"/>
        <v>0</v>
      </c>
      <c r="I84" s="82">
        <v>0</v>
      </c>
      <c r="J84" s="82">
        <v>0</v>
      </c>
      <c r="K84" s="82">
        <f t="shared" si="34"/>
        <v>0</v>
      </c>
    </row>
    <row r="85" spans="1:12">
      <c r="A85" s="60" t="s">
        <v>95</v>
      </c>
      <c r="B85" s="5" t="s">
        <v>293</v>
      </c>
      <c r="C85" s="59">
        <v>897976</v>
      </c>
      <c r="D85" s="67">
        <v>0</v>
      </c>
      <c r="E85" s="82">
        <f t="shared" si="32"/>
        <v>897976</v>
      </c>
      <c r="F85" s="59">
        <v>0</v>
      </c>
      <c r="G85" s="82">
        <v>0</v>
      </c>
      <c r="H85" s="91">
        <f t="shared" si="33"/>
        <v>0</v>
      </c>
      <c r="I85" s="82">
        <v>0</v>
      </c>
      <c r="J85" s="82">
        <v>0</v>
      </c>
      <c r="K85" s="82">
        <f t="shared" si="34"/>
        <v>0</v>
      </c>
    </row>
    <row r="86" spans="1:12">
      <c r="A86" s="60" t="s">
        <v>95</v>
      </c>
      <c r="B86" s="65" t="s">
        <v>297</v>
      </c>
      <c r="C86" s="59">
        <v>478605</v>
      </c>
      <c r="D86" s="67">
        <v>0</v>
      </c>
      <c r="E86" s="82">
        <f t="shared" si="32"/>
        <v>478605</v>
      </c>
      <c r="F86" s="59">
        <v>0</v>
      </c>
      <c r="G86" s="82">
        <v>0</v>
      </c>
      <c r="H86" s="91">
        <f t="shared" si="33"/>
        <v>0</v>
      </c>
      <c r="I86" s="82">
        <v>0</v>
      </c>
      <c r="J86" s="82">
        <v>0</v>
      </c>
      <c r="K86" s="82">
        <f t="shared" si="34"/>
        <v>0</v>
      </c>
    </row>
    <row r="87" spans="1:12" ht="24">
      <c r="A87" s="60" t="s">
        <v>95</v>
      </c>
      <c r="B87" s="64" t="s">
        <v>302</v>
      </c>
      <c r="C87" s="59">
        <v>124740</v>
      </c>
      <c r="D87" s="67">
        <v>0</v>
      </c>
      <c r="E87" s="82">
        <f t="shared" si="32"/>
        <v>124740</v>
      </c>
      <c r="F87" s="59">
        <v>0</v>
      </c>
      <c r="G87" s="82">
        <v>0</v>
      </c>
      <c r="H87" s="91">
        <f t="shared" si="33"/>
        <v>0</v>
      </c>
      <c r="I87" s="82">
        <v>0</v>
      </c>
      <c r="J87" s="82">
        <v>0</v>
      </c>
      <c r="K87" s="82">
        <f t="shared" si="34"/>
        <v>0</v>
      </c>
    </row>
    <row r="88" spans="1:12">
      <c r="A88" s="60" t="s">
        <v>95</v>
      </c>
      <c r="B88" s="64" t="s">
        <v>303</v>
      </c>
      <c r="C88" s="59">
        <v>55500</v>
      </c>
      <c r="D88" s="67">
        <v>0</v>
      </c>
      <c r="E88" s="82">
        <f t="shared" si="32"/>
        <v>55500</v>
      </c>
      <c r="F88" s="59">
        <v>55500</v>
      </c>
      <c r="G88" s="82">
        <v>0</v>
      </c>
      <c r="H88" s="91">
        <f t="shared" si="33"/>
        <v>55500</v>
      </c>
      <c r="I88" s="82">
        <v>0</v>
      </c>
      <c r="J88" s="82">
        <v>0</v>
      </c>
      <c r="K88" s="82">
        <f t="shared" si="34"/>
        <v>0</v>
      </c>
    </row>
    <row r="89" spans="1:12" ht="24">
      <c r="A89" s="60" t="s">
        <v>95</v>
      </c>
      <c r="B89" s="64" t="s">
        <v>304</v>
      </c>
      <c r="C89" s="59">
        <v>798039</v>
      </c>
      <c r="D89" s="67">
        <v>0</v>
      </c>
      <c r="E89" s="82">
        <f t="shared" si="32"/>
        <v>798039</v>
      </c>
      <c r="F89" s="59">
        <v>0</v>
      </c>
      <c r="G89" s="82">
        <v>0</v>
      </c>
      <c r="H89" s="91">
        <f t="shared" si="33"/>
        <v>0</v>
      </c>
      <c r="I89" s="82">
        <v>0</v>
      </c>
      <c r="J89" s="82">
        <v>0</v>
      </c>
      <c r="K89" s="82">
        <f t="shared" si="34"/>
        <v>0</v>
      </c>
      <c r="L89" s="31"/>
    </row>
    <row r="90" spans="1:12" ht="18" customHeight="1">
      <c r="A90" s="107" t="s">
        <v>95</v>
      </c>
      <c r="B90" s="64" t="s">
        <v>351</v>
      </c>
      <c r="C90" s="104">
        <v>0</v>
      </c>
      <c r="D90" s="104">
        <v>0</v>
      </c>
      <c r="E90" s="104">
        <f t="shared" si="32"/>
        <v>0</v>
      </c>
      <c r="F90" s="104">
        <v>0</v>
      </c>
      <c r="G90" s="104">
        <v>37375</v>
      </c>
      <c r="H90" s="108">
        <f t="shared" si="33"/>
        <v>37375</v>
      </c>
      <c r="I90" s="104">
        <v>0</v>
      </c>
      <c r="J90" s="104">
        <v>25375</v>
      </c>
      <c r="K90" s="104">
        <f t="shared" si="34"/>
        <v>25375</v>
      </c>
      <c r="L90" s="31"/>
    </row>
    <row r="91" spans="1:12" ht="20.25" customHeight="1">
      <c r="A91" s="107" t="s">
        <v>95</v>
      </c>
      <c r="B91" s="64" t="s">
        <v>352</v>
      </c>
      <c r="C91" s="104">
        <v>0</v>
      </c>
      <c r="D91" s="104">
        <v>0</v>
      </c>
      <c r="E91" s="104">
        <f t="shared" si="32"/>
        <v>0</v>
      </c>
      <c r="F91" s="104">
        <v>0</v>
      </c>
      <c r="G91" s="104">
        <v>27879</v>
      </c>
      <c r="H91" s="108">
        <f t="shared" si="33"/>
        <v>27879</v>
      </c>
      <c r="I91" s="104">
        <v>0</v>
      </c>
      <c r="J91" s="104">
        <v>28479</v>
      </c>
      <c r="K91" s="104">
        <f t="shared" si="34"/>
        <v>28479</v>
      </c>
      <c r="L91" s="31"/>
    </row>
    <row r="92" spans="1:12">
      <c r="A92" s="11" t="s">
        <v>95</v>
      </c>
      <c r="B92" s="5" t="s">
        <v>97</v>
      </c>
      <c r="C92" s="6">
        <v>0</v>
      </c>
      <c r="D92" s="67">
        <v>23083</v>
      </c>
      <c r="E92" s="82">
        <f t="shared" si="32"/>
        <v>23083</v>
      </c>
      <c r="F92" s="6">
        <v>40032</v>
      </c>
      <c r="G92" s="82">
        <v>0</v>
      </c>
      <c r="H92" s="91">
        <f t="shared" si="33"/>
        <v>40032</v>
      </c>
      <c r="I92" s="82">
        <v>0</v>
      </c>
      <c r="J92" s="82">
        <v>0</v>
      </c>
      <c r="K92" s="82">
        <f t="shared" si="34"/>
        <v>0</v>
      </c>
    </row>
    <row r="93" spans="1:12">
      <c r="A93" s="11" t="s">
        <v>95</v>
      </c>
      <c r="B93" s="5" t="s">
        <v>98</v>
      </c>
      <c r="C93" s="6">
        <v>57875</v>
      </c>
      <c r="D93" s="67">
        <v>0</v>
      </c>
      <c r="E93" s="82">
        <f t="shared" si="32"/>
        <v>57875</v>
      </c>
      <c r="F93" s="6">
        <v>0</v>
      </c>
      <c r="G93" s="82">
        <v>0</v>
      </c>
      <c r="H93" s="91">
        <f t="shared" si="33"/>
        <v>0</v>
      </c>
      <c r="I93" s="82">
        <v>0</v>
      </c>
      <c r="J93" s="82">
        <v>0</v>
      </c>
      <c r="K93" s="82">
        <f t="shared" si="34"/>
        <v>0</v>
      </c>
    </row>
    <row r="94" spans="1:12">
      <c r="A94" s="11" t="s">
        <v>95</v>
      </c>
      <c r="B94" s="70" t="s">
        <v>317</v>
      </c>
      <c r="C94" s="67">
        <v>13283</v>
      </c>
      <c r="D94" s="67">
        <v>0</v>
      </c>
      <c r="E94" s="82">
        <f t="shared" si="32"/>
        <v>13283</v>
      </c>
      <c r="F94" s="67">
        <v>0</v>
      </c>
      <c r="G94" s="82">
        <v>0</v>
      </c>
      <c r="H94" s="91">
        <f t="shared" si="33"/>
        <v>0</v>
      </c>
      <c r="I94" s="82"/>
      <c r="J94" s="82">
        <v>0</v>
      </c>
      <c r="K94" s="82">
        <f t="shared" si="34"/>
        <v>0</v>
      </c>
    </row>
    <row r="95" spans="1:12">
      <c r="A95" s="11" t="s">
        <v>95</v>
      </c>
      <c r="B95" s="5" t="s">
        <v>99</v>
      </c>
      <c r="C95" s="6">
        <v>0</v>
      </c>
      <c r="D95" s="67">
        <v>0</v>
      </c>
      <c r="E95" s="82">
        <f t="shared" si="32"/>
        <v>0</v>
      </c>
      <c r="F95" s="6">
        <v>0</v>
      </c>
      <c r="G95" s="82">
        <v>0</v>
      </c>
      <c r="H95" s="91">
        <f t="shared" si="33"/>
        <v>0</v>
      </c>
      <c r="I95" s="82">
        <v>0</v>
      </c>
      <c r="J95" s="82">
        <v>0</v>
      </c>
      <c r="K95" s="82">
        <f t="shared" si="34"/>
        <v>0</v>
      </c>
    </row>
    <row r="96" spans="1:12">
      <c r="A96" s="11" t="s">
        <v>95</v>
      </c>
      <c r="B96" s="5" t="s">
        <v>100</v>
      </c>
      <c r="C96" s="6">
        <v>0</v>
      </c>
      <c r="D96" s="67">
        <v>0</v>
      </c>
      <c r="E96" s="82">
        <f t="shared" si="32"/>
        <v>0</v>
      </c>
      <c r="F96" s="6">
        <v>0</v>
      </c>
      <c r="G96" s="82">
        <v>0</v>
      </c>
      <c r="H96" s="91">
        <f t="shared" si="33"/>
        <v>0</v>
      </c>
      <c r="I96" s="82">
        <v>0</v>
      </c>
      <c r="J96" s="82">
        <v>0</v>
      </c>
      <c r="K96" s="82">
        <f t="shared" si="34"/>
        <v>0</v>
      </c>
    </row>
    <row r="97" spans="1:11">
      <c r="A97" s="11" t="s">
        <v>95</v>
      </c>
      <c r="B97" s="5" t="s">
        <v>101</v>
      </c>
      <c r="C97" s="6">
        <v>2760</v>
      </c>
      <c r="D97" s="67">
        <v>0</v>
      </c>
      <c r="E97" s="82">
        <f t="shared" si="32"/>
        <v>2760</v>
      </c>
      <c r="F97" s="6">
        <v>0</v>
      </c>
      <c r="G97" s="82">
        <v>0</v>
      </c>
      <c r="H97" s="91">
        <f t="shared" si="33"/>
        <v>0</v>
      </c>
      <c r="I97" s="82">
        <v>0</v>
      </c>
      <c r="J97" s="82">
        <v>0</v>
      </c>
      <c r="K97" s="82">
        <f t="shared" si="34"/>
        <v>0</v>
      </c>
    </row>
    <row r="98" spans="1:11">
      <c r="A98" s="11" t="s">
        <v>95</v>
      </c>
      <c r="B98" s="5" t="s">
        <v>94</v>
      </c>
      <c r="C98" s="6">
        <v>0</v>
      </c>
      <c r="D98" s="67">
        <v>0</v>
      </c>
      <c r="E98" s="82">
        <f t="shared" si="32"/>
        <v>0</v>
      </c>
      <c r="F98" s="6">
        <v>0</v>
      </c>
      <c r="G98" s="82">
        <v>0</v>
      </c>
      <c r="H98" s="91">
        <f t="shared" si="33"/>
        <v>0</v>
      </c>
      <c r="I98" s="82">
        <v>0</v>
      </c>
      <c r="J98" s="82">
        <v>0</v>
      </c>
      <c r="K98" s="82">
        <f t="shared" si="34"/>
        <v>0</v>
      </c>
    </row>
    <row r="99" spans="1:11">
      <c r="A99" s="11" t="s">
        <v>95</v>
      </c>
      <c r="B99" s="5" t="s">
        <v>92</v>
      </c>
      <c r="C99" s="6">
        <v>20331</v>
      </c>
      <c r="D99" s="67">
        <v>0</v>
      </c>
      <c r="E99" s="82">
        <f t="shared" si="32"/>
        <v>20331</v>
      </c>
      <c r="F99" s="6">
        <v>0</v>
      </c>
      <c r="G99" s="82">
        <v>0</v>
      </c>
      <c r="H99" s="91">
        <f t="shared" si="33"/>
        <v>0</v>
      </c>
      <c r="I99" s="82">
        <v>0</v>
      </c>
      <c r="J99" s="82">
        <v>0</v>
      </c>
      <c r="K99" s="82">
        <f t="shared" si="34"/>
        <v>0</v>
      </c>
    </row>
    <row r="100" spans="1:11">
      <c r="A100" s="60" t="s">
        <v>95</v>
      </c>
      <c r="B100" s="5" t="s">
        <v>319</v>
      </c>
      <c r="C100" s="59">
        <v>16646</v>
      </c>
      <c r="D100" s="82">
        <v>0</v>
      </c>
      <c r="E100" s="82">
        <f t="shared" si="32"/>
        <v>16646</v>
      </c>
      <c r="F100" s="6">
        <v>0</v>
      </c>
      <c r="G100" s="82">
        <v>0</v>
      </c>
      <c r="H100" s="91">
        <f t="shared" si="33"/>
        <v>0</v>
      </c>
      <c r="I100" s="82">
        <v>0</v>
      </c>
      <c r="J100" s="82">
        <v>0</v>
      </c>
      <c r="K100" s="82">
        <f t="shared" si="34"/>
        <v>0</v>
      </c>
    </row>
    <row r="101" spans="1:11">
      <c r="A101" s="8" t="s">
        <v>95</v>
      </c>
      <c r="B101" s="9" t="s">
        <v>9</v>
      </c>
      <c r="C101" s="12">
        <v>3645541</v>
      </c>
      <c r="D101" s="84">
        <f>SUM(D79:D100)</f>
        <v>29467</v>
      </c>
      <c r="E101" s="84">
        <f>SUM(C101:D101)</f>
        <v>3675008</v>
      </c>
      <c r="F101" s="12">
        <v>1609566</v>
      </c>
      <c r="G101" s="84">
        <f>SUM(G79:G100)</f>
        <v>65254</v>
      </c>
      <c r="H101" s="115">
        <f>SUM(F101:G101)</f>
        <v>1674820</v>
      </c>
      <c r="I101" s="84">
        <f>SUM(I79:I100)</f>
        <v>40134</v>
      </c>
      <c r="J101" s="84">
        <f>SUM(J79:J100)</f>
        <v>53854</v>
      </c>
      <c r="K101" s="84">
        <f>SUM(I101:J101)</f>
        <v>93988</v>
      </c>
    </row>
    <row r="102" spans="1:11">
      <c r="A102" s="11" t="s">
        <v>102</v>
      </c>
      <c r="B102" s="5" t="s">
        <v>103</v>
      </c>
      <c r="C102" s="6">
        <v>700000</v>
      </c>
      <c r="D102" s="82">
        <v>0</v>
      </c>
      <c r="E102" s="82">
        <f>SUM(C102:D102)</f>
        <v>700000</v>
      </c>
      <c r="F102" s="6">
        <v>700000</v>
      </c>
      <c r="G102" s="82">
        <v>0</v>
      </c>
      <c r="H102" s="91">
        <f>SUM(F102:G102)</f>
        <v>700000</v>
      </c>
      <c r="I102" s="82">
        <v>700000</v>
      </c>
      <c r="J102" s="82">
        <v>0</v>
      </c>
      <c r="K102" s="82">
        <f>SUM(I102:J102)</f>
        <v>700000</v>
      </c>
    </row>
    <row r="103" spans="1:11">
      <c r="A103" s="11" t="s">
        <v>102</v>
      </c>
      <c r="B103" s="5" t="s">
        <v>104</v>
      </c>
      <c r="C103" s="6">
        <v>0</v>
      </c>
      <c r="D103" s="82">
        <v>0</v>
      </c>
      <c r="E103" s="82">
        <f t="shared" ref="E103:E105" si="35">SUM(C103:D103)</f>
        <v>0</v>
      </c>
      <c r="F103" s="6">
        <v>0</v>
      </c>
      <c r="G103" s="82">
        <v>0</v>
      </c>
      <c r="H103" s="91">
        <f t="shared" ref="H103:H105" si="36">SUM(F103:G103)</f>
        <v>0</v>
      </c>
      <c r="I103" s="82">
        <v>0</v>
      </c>
      <c r="J103" s="82">
        <v>0</v>
      </c>
      <c r="K103" s="82">
        <f t="shared" ref="K103:K105" si="37">SUM(I103:J103)</f>
        <v>0</v>
      </c>
    </row>
    <row r="104" spans="1:11">
      <c r="A104" s="11" t="s">
        <v>102</v>
      </c>
      <c r="B104" s="5" t="s">
        <v>105</v>
      </c>
      <c r="C104" s="6">
        <v>0</v>
      </c>
      <c r="D104" s="82">
        <v>0</v>
      </c>
      <c r="E104" s="82">
        <f t="shared" si="35"/>
        <v>0</v>
      </c>
      <c r="F104" s="6">
        <v>0</v>
      </c>
      <c r="G104" s="82">
        <v>0</v>
      </c>
      <c r="H104" s="91">
        <f t="shared" si="36"/>
        <v>0</v>
      </c>
      <c r="I104" s="82">
        <v>0</v>
      </c>
      <c r="J104" s="82">
        <v>0</v>
      </c>
      <c r="K104" s="82">
        <f t="shared" si="37"/>
        <v>0</v>
      </c>
    </row>
    <row r="105" spans="1:11">
      <c r="A105" s="11" t="s">
        <v>102</v>
      </c>
      <c r="B105" s="5" t="s">
        <v>106</v>
      </c>
      <c r="C105" s="6">
        <v>0</v>
      </c>
      <c r="D105" s="82">
        <v>0</v>
      </c>
      <c r="E105" s="82">
        <f t="shared" si="35"/>
        <v>0</v>
      </c>
      <c r="F105" s="6">
        <v>0</v>
      </c>
      <c r="G105" s="82">
        <v>0</v>
      </c>
      <c r="H105" s="91">
        <f t="shared" si="36"/>
        <v>0</v>
      </c>
      <c r="I105" s="82">
        <v>0</v>
      </c>
      <c r="J105" s="82">
        <v>0</v>
      </c>
      <c r="K105" s="82">
        <f t="shared" si="37"/>
        <v>0</v>
      </c>
    </row>
    <row r="106" spans="1:11">
      <c r="A106" s="8" t="s">
        <v>107</v>
      </c>
      <c r="B106" s="9" t="s">
        <v>15</v>
      </c>
      <c r="C106" s="12">
        <v>700000</v>
      </c>
      <c r="D106" s="84">
        <f>SUM(D102:D105)</f>
        <v>0</v>
      </c>
      <c r="E106" s="84">
        <f>SUM(C106:D106)</f>
        <v>700000</v>
      </c>
      <c r="F106" s="12">
        <v>700000</v>
      </c>
      <c r="G106" s="84">
        <f>SUM(G102:G105)</f>
        <v>0</v>
      </c>
      <c r="H106" s="115">
        <f>SUM(F106:G106)</f>
        <v>700000</v>
      </c>
      <c r="I106" s="84">
        <f t="shared" ref="I106" si="38">SUM(I102:I105)</f>
        <v>700000</v>
      </c>
      <c r="J106" s="84">
        <f>SUM(J102:J105)</f>
        <v>0</v>
      </c>
      <c r="K106" s="84">
        <f>SUM(I106:J106)</f>
        <v>700000</v>
      </c>
    </row>
    <row r="107" spans="1:11">
      <c r="A107" s="11" t="s">
        <v>108</v>
      </c>
      <c r="B107" s="5" t="s">
        <v>109</v>
      </c>
      <c r="C107" s="6">
        <v>500</v>
      </c>
      <c r="D107" s="82">
        <v>0</v>
      </c>
      <c r="E107" s="82">
        <f>SUM(C107:D107)</f>
        <v>500</v>
      </c>
      <c r="F107" s="6">
        <v>0</v>
      </c>
      <c r="G107" s="82">
        <v>0</v>
      </c>
      <c r="H107" s="91">
        <f>SUM(F107:G107)</f>
        <v>0</v>
      </c>
      <c r="I107" s="82">
        <v>0</v>
      </c>
      <c r="J107" s="82">
        <v>0</v>
      </c>
      <c r="K107" s="82">
        <f>SUM(I107:J107)</f>
        <v>0</v>
      </c>
    </row>
    <row r="108" spans="1:11">
      <c r="A108" s="11" t="s">
        <v>110</v>
      </c>
      <c r="B108" s="20" t="s">
        <v>111</v>
      </c>
      <c r="C108" s="6">
        <v>0</v>
      </c>
      <c r="D108" s="82">
        <v>0</v>
      </c>
      <c r="E108" s="82">
        <f t="shared" ref="E108:E125" si="39">SUM(C108:D108)</f>
        <v>0</v>
      </c>
      <c r="F108" s="6">
        <v>0</v>
      </c>
      <c r="G108" s="82">
        <v>0</v>
      </c>
      <c r="H108" s="91">
        <f t="shared" ref="H108:H125" si="40">SUM(F108:G108)</f>
        <v>0</v>
      </c>
      <c r="I108" s="82">
        <v>0</v>
      </c>
      <c r="J108" s="82">
        <v>0</v>
      </c>
      <c r="K108" s="82">
        <f t="shared" ref="K108:K125" si="41">SUM(I108:J108)</f>
        <v>0</v>
      </c>
    </row>
    <row r="109" spans="1:11">
      <c r="A109" s="11" t="s">
        <v>112</v>
      </c>
      <c r="B109" s="5" t="s">
        <v>113</v>
      </c>
      <c r="C109" s="6">
        <v>3610</v>
      </c>
      <c r="D109" s="82">
        <v>0</v>
      </c>
      <c r="E109" s="82">
        <f t="shared" si="39"/>
        <v>3610</v>
      </c>
      <c r="F109" s="6">
        <v>3610</v>
      </c>
      <c r="G109" s="82">
        <v>0</v>
      </c>
      <c r="H109" s="91">
        <f t="shared" si="40"/>
        <v>3610</v>
      </c>
      <c r="I109" s="82">
        <v>3610</v>
      </c>
      <c r="J109" s="82">
        <v>0</v>
      </c>
      <c r="K109" s="82">
        <f t="shared" si="41"/>
        <v>3610</v>
      </c>
    </row>
    <row r="110" spans="1:11">
      <c r="A110" s="17" t="s">
        <v>114</v>
      </c>
      <c r="B110" s="16" t="s">
        <v>115</v>
      </c>
      <c r="C110" s="6">
        <v>59000</v>
      </c>
      <c r="D110" s="82">
        <v>-59000</v>
      </c>
      <c r="E110" s="82">
        <f t="shared" si="39"/>
        <v>0</v>
      </c>
      <c r="F110" s="6">
        <v>59000</v>
      </c>
      <c r="G110" s="82">
        <v>0</v>
      </c>
      <c r="H110" s="91">
        <f t="shared" si="40"/>
        <v>59000</v>
      </c>
      <c r="I110" s="82">
        <v>59000</v>
      </c>
      <c r="J110" s="82">
        <v>0</v>
      </c>
      <c r="K110" s="82">
        <f t="shared" si="41"/>
        <v>59000</v>
      </c>
    </row>
    <row r="111" spans="1:11">
      <c r="A111" s="17" t="s">
        <v>116</v>
      </c>
      <c r="B111" s="16" t="s">
        <v>117</v>
      </c>
      <c r="C111" s="6">
        <v>110477</v>
      </c>
      <c r="D111" s="82">
        <v>61500</v>
      </c>
      <c r="E111" s="82">
        <f t="shared" si="39"/>
        <v>171977</v>
      </c>
      <c r="F111" s="6">
        <v>110477</v>
      </c>
      <c r="G111" s="82">
        <v>0</v>
      </c>
      <c r="H111" s="91">
        <f t="shared" si="40"/>
        <v>110477</v>
      </c>
      <c r="I111" s="82">
        <v>110477</v>
      </c>
      <c r="J111" s="82">
        <v>0</v>
      </c>
      <c r="K111" s="82">
        <f t="shared" si="41"/>
        <v>110477</v>
      </c>
    </row>
    <row r="112" spans="1:11">
      <c r="A112" s="11" t="s">
        <v>118</v>
      </c>
      <c r="B112" s="5" t="s">
        <v>119</v>
      </c>
      <c r="C112" s="6">
        <v>1050</v>
      </c>
      <c r="D112" s="82">
        <v>0</v>
      </c>
      <c r="E112" s="82">
        <f t="shared" si="39"/>
        <v>1050</v>
      </c>
      <c r="F112" s="6">
        <v>1050</v>
      </c>
      <c r="G112" s="82">
        <v>0</v>
      </c>
      <c r="H112" s="91">
        <f t="shared" si="40"/>
        <v>1050</v>
      </c>
      <c r="I112" s="82">
        <v>1050</v>
      </c>
      <c r="J112" s="82">
        <v>0</v>
      </c>
      <c r="K112" s="82">
        <f t="shared" si="41"/>
        <v>1050</v>
      </c>
    </row>
    <row r="113" spans="1:13">
      <c r="A113" s="11" t="s">
        <v>120</v>
      </c>
      <c r="B113" s="5" t="s">
        <v>121</v>
      </c>
      <c r="C113" s="6">
        <v>114980</v>
      </c>
      <c r="D113" s="82">
        <v>8250</v>
      </c>
      <c r="E113" s="82">
        <f t="shared" si="39"/>
        <v>123230</v>
      </c>
      <c r="F113" s="6">
        <v>114980</v>
      </c>
      <c r="G113" s="82">
        <v>0</v>
      </c>
      <c r="H113" s="91">
        <f t="shared" si="40"/>
        <v>114980</v>
      </c>
      <c r="I113" s="82">
        <v>114980</v>
      </c>
      <c r="J113" s="82">
        <v>0</v>
      </c>
      <c r="K113" s="82">
        <f t="shared" si="41"/>
        <v>114980</v>
      </c>
    </row>
    <row r="114" spans="1:13">
      <c r="A114" s="11" t="s">
        <v>122</v>
      </c>
      <c r="B114" s="5" t="s">
        <v>123</v>
      </c>
      <c r="C114" s="6">
        <v>0</v>
      </c>
      <c r="D114" s="82">
        <v>0</v>
      </c>
      <c r="E114" s="82">
        <f t="shared" si="39"/>
        <v>0</v>
      </c>
      <c r="F114" s="6">
        <v>0</v>
      </c>
      <c r="G114" s="82">
        <v>0</v>
      </c>
      <c r="H114" s="91">
        <f t="shared" si="40"/>
        <v>0</v>
      </c>
      <c r="I114" s="82">
        <v>0</v>
      </c>
      <c r="J114" s="82">
        <v>0</v>
      </c>
      <c r="K114" s="82">
        <f t="shared" si="41"/>
        <v>0</v>
      </c>
    </row>
    <row r="115" spans="1:13">
      <c r="A115" s="11" t="s">
        <v>124</v>
      </c>
      <c r="B115" s="5" t="s">
        <v>125</v>
      </c>
      <c r="C115" s="6">
        <v>29000</v>
      </c>
      <c r="D115" s="82">
        <v>0</v>
      </c>
      <c r="E115" s="82">
        <f t="shared" si="39"/>
        <v>29000</v>
      </c>
      <c r="F115" s="6">
        <v>35000</v>
      </c>
      <c r="G115" s="82">
        <v>0</v>
      </c>
      <c r="H115" s="91">
        <f t="shared" si="40"/>
        <v>35000</v>
      </c>
      <c r="I115" s="82">
        <v>35000</v>
      </c>
      <c r="J115" s="82">
        <v>0</v>
      </c>
      <c r="K115" s="82">
        <f t="shared" si="41"/>
        <v>35000</v>
      </c>
    </row>
    <row r="116" spans="1:13">
      <c r="A116" s="11" t="s">
        <v>126</v>
      </c>
      <c r="B116" s="5" t="s">
        <v>127</v>
      </c>
      <c r="C116" s="21">
        <v>8032</v>
      </c>
      <c r="D116" s="82">
        <v>65</v>
      </c>
      <c r="E116" s="82">
        <f t="shared" si="39"/>
        <v>8097</v>
      </c>
      <c r="F116" s="21">
        <v>8032</v>
      </c>
      <c r="G116" s="86">
        <v>0</v>
      </c>
      <c r="H116" s="116">
        <f t="shared" si="40"/>
        <v>8032</v>
      </c>
      <c r="I116" s="86">
        <v>8032</v>
      </c>
      <c r="J116" s="86">
        <v>0</v>
      </c>
      <c r="K116" s="86">
        <f t="shared" si="41"/>
        <v>8032</v>
      </c>
    </row>
    <row r="117" spans="1:13">
      <c r="A117" s="11" t="s">
        <v>128</v>
      </c>
      <c r="B117" s="5" t="s">
        <v>129</v>
      </c>
      <c r="C117" s="6">
        <v>548000</v>
      </c>
      <c r="D117" s="82">
        <v>0</v>
      </c>
      <c r="E117" s="82">
        <f t="shared" si="39"/>
        <v>548000</v>
      </c>
      <c r="F117" s="6">
        <v>570000</v>
      </c>
      <c r="G117" s="82">
        <v>0</v>
      </c>
      <c r="H117" s="91">
        <f t="shared" si="40"/>
        <v>570000</v>
      </c>
      <c r="I117" s="82">
        <v>570000</v>
      </c>
      <c r="J117" s="82">
        <v>0</v>
      </c>
      <c r="K117" s="82">
        <f t="shared" si="41"/>
        <v>570000</v>
      </c>
    </row>
    <row r="118" spans="1:13">
      <c r="A118" s="11" t="s">
        <v>130</v>
      </c>
      <c r="B118" s="5" t="s">
        <v>131</v>
      </c>
      <c r="C118" s="21">
        <v>13000</v>
      </c>
      <c r="D118" s="82">
        <v>0</v>
      </c>
      <c r="E118" s="82">
        <f t="shared" si="39"/>
        <v>13000</v>
      </c>
      <c r="F118" s="21">
        <v>16000</v>
      </c>
      <c r="G118" s="86">
        <v>0</v>
      </c>
      <c r="H118" s="116">
        <f t="shared" si="40"/>
        <v>16000</v>
      </c>
      <c r="I118" s="86">
        <v>16000</v>
      </c>
      <c r="J118" s="86">
        <v>0</v>
      </c>
      <c r="K118" s="86">
        <f t="shared" si="41"/>
        <v>16000</v>
      </c>
    </row>
    <row r="119" spans="1:13">
      <c r="A119" s="11" t="s">
        <v>132</v>
      </c>
      <c r="B119" s="5" t="s">
        <v>133</v>
      </c>
      <c r="C119" s="6">
        <v>30500</v>
      </c>
      <c r="D119" s="82">
        <v>-15155</v>
      </c>
      <c r="E119" s="82">
        <f t="shared" si="39"/>
        <v>15345</v>
      </c>
      <c r="F119" s="6">
        <v>46000</v>
      </c>
      <c r="G119" s="82">
        <v>0</v>
      </c>
      <c r="H119" s="91">
        <f t="shared" si="40"/>
        <v>46000</v>
      </c>
      <c r="I119" s="82">
        <v>46000</v>
      </c>
      <c r="J119" s="82">
        <v>0</v>
      </c>
      <c r="K119" s="82">
        <f t="shared" si="41"/>
        <v>46000</v>
      </c>
    </row>
    <row r="120" spans="1:13">
      <c r="A120" s="11" t="s">
        <v>134</v>
      </c>
      <c r="B120" s="5" t="s">
        <v>135</v>
      </c>
      <c r="C120" s="6">
        <v>40900</v>
      </c>
      <c r="D120" s="82">
        <v>10000</v>
      </c>
      <c r="E120" s="82">
        <f t="shared" si="39"/>
        <v>50900</v>
      </c>
      <c r="F120" s="6">
        <v>45000</v>
      </c>
      <c r="G120" s="82">
        <v>0</v>
      </c>
      <c r="H120" s="91">
        <f t="shared" si="40"/>
        <v>45000</v>
      </c>
      <c r="I120" s="82">
        <v>45000</v>
      </c>
      <c r="J120" s="82">
        <v>0</v>
      </c>
      <c r="K120" s="82">
        <f t="shared" si="41"/>
        <v>45000</v>
      </c>
    </row>
    <row r="121" spans="1:13">
      <c r="A121" s="11" t="s">
        <v>136</v>
      </c>
      <c r="B121" s="5" t="s">
        <v>137</v>
      </c>
      <c r="C121" s="6">
        <v>0</v>
      </c>
      <c r="D121" s="82">
        <v>0</v>
      </c>
      <c r="E121" s="82">
        <f t="shared" si="39"/>
        <v>0</v>
      </c>
      <c r="F121" s="6">
        <v>0</v>
      </c>
      <c r="G121" s="82">
        <v>0</v>
      </c>
      <c r="H121" s="91">
        <f t="shared" si="40"/>
        <v>0</v>
      </c>
      <c r="I121" s="82">
        <v>0</v>
      </c>
      <c r="J121" s="82">
        <v>0</v>
      </c>
      <c r="K121" s="82">
        <f t="shared" si="41"/>
        <v>0</v>
      </c>
    </row>
    <row r="122" spans="1:13">
      <c r="A122" s="11" t="s">
        <v>138</v>
      </c>
      <c r="B122" s="5" t="s">
        <v>139</v>
      </c>
      <c r="C122" s="6">
        <v>0</v>
      </c>
      <c r="D122" s="82">
        <v>0</v>
      </c>
      <c r="E122" s="82">
        <f t="shared" si="39"/>
        <v>0</v>
      </c>
      <c r="F122" s="6">
        <v>0</v>
      </c>
      <c r="G122" s="82">
        <v>0</v>
      </c>
      <c r="H122" s="91">
        <f t="shared" si="40"/>
        <v>0</v>
      </c>
      <c r="I122" s="82">
        <v>0</v>
      </c>
      <c r="J122" s="82">
        <v>0</v>
      </c>
      <c r="K122" s="82">
        <f t="shared" si="41"/>
        <v>0</v>
      </c>
    </row>
    <row r="123" spans="1:13">
      <c r="A123" s="11" t="s">
        <v>140</v>
      </c>
      <c r="B123" s="5" t="s">
        <v>141</v>
      </c>
      <c r="C123" s="6">
        <v>443500</v>
      </c>
      <c r="D123" s="82">
        <v>38643</v>
      </c>
      <c r="E123" s="82">
        <f t="shared" si="39"/>
        <v>482143</v>
      </c>
      <c r="F123" s="6">
        <v>460000</v>
      </c>
      <c r="G123" s="82">
        <v>0</v>
      </c>
      <c r="H123" s="91">
        <f t="shared" si="40"/>
        <v>460000</v>
      </c>
      <c r="I123" s="82">
        <v>460000</v>
      </c>
      <c r="J123" s="82">
        <v>0</v>
      </c>
      <c r="K123" s="82">
        <f t="shared" si="41"/>
        <v>460000</v>
      </c>
      <c r="M123" s="24"/>
    </row>
    <row r="124" spans="1:13">
      <c r="A124" s="11" t="s">
        <v>142</v>
      </c>
      <c r="B124" s="5" t="s">
        <v>143</v>
      </c>
      <c r="C124" s="6">
        <v>51000</v>
      </c>
      <c r="D124" s="82">
        <v>-1500</v>
      </c>
      <c r="E124" s="82">
        <f t="shared" si="39"/>
        <v>49500</v>
      </c>
      <c r="F124" s="6">
        <v>51000</v>
      </c>
      <c r="G124" s="82">
        <v>0</v>
      </c>
      <c r="H124" s="91">
        <f t="shared" si="40"/>
        <v>51000</v>
      </c>
      <c r="I124" s="82">
        <v>51000</v>
      </c>
      <c r="J124" s="82">
        <v>0</v>
      </c>
      <c r="K124" s="82">
        <f t="shared" si="41"/>
        <v>51000</v>
      </c>
    </row>
    <row r="125" spans="1:13">
      <c r="A125" s="11" t="s">
        <v>144</v>
      </c>
      <c r="B125" s="5" t="s">
        <v>145</v>
      </c>
      <c r="C125" s="6">
        <v>26200</v>
      </c>
      <c r="D125" s="82">
        <v>-4252</v>
      </c>
      <c r="E125" s="82">
        <f t="shared" si="39"/>
        <v>21948</v>
      </c>
      <c r="F125" s="6">
        <v>21200</v>
      </c>
      <c r="G125" s="82">
        <v>0</v>
      </c>
      <c r="H125" s="91">
        <f t="shared" si="40"/>
        <v>21200</v>
      </c>
      <c r="I125" s="82">
        <v>21200</v>
      </c>
      <c r="J125" s="82">
        <v>0</v>
      </c>
      <c r="K125" s="82">
        <f t="shared" si="41"/>
        <v>21200</v>
      </c>
    </row>
    <row r="126" spans="1:13">
      <c r="A126" s="8" t="s">
        <v>146</v>
      </c>
      <c r="B126" s="9" t="s">
        <v>9</v>
      </c>
      <c r="C126" s="22">
        <v>1479749</v>
      </c>
      <c r="D126" s="87">
        <f>SUM(D107:D125)</f>
        <v>38551</v>
      </c>
      <c r="E126" s="87">
        <f>SUM(C126:D126)</f>
        <v>1518300</v>
      </c>
      <c r="F126" s="22">
        <v>1541349</v>
      </c>
      <c r="G126" s="87">
        <f>SUM(G107:G125)</f>
        <v>0</v>
      </c>
      <c r="H126" s="117">
        <f>SUM(F126:G126)</f>
        <v>1541349</v>
      </c>
      <c r="I126" s="87">
        <f>SUM(I107:I125)</f>
        <v>1541349</v>
      </c>
      <c r="J126" s="87">
        <f>SUM(J107:J125)</f>
        <v>0</v>
      </c>
      <c r="K126" s="87">
        <f>SUM(I126:J126)</f>
        <v>1541349</v>
      </c>
      <c r="L126" s="31"/>
    </row>
    <row r="127" spans="1:13">
      <c r="A127" s="8"/>
      <c r="B127" s="9" t="s">
        <v>147</v>
      </c>
      <c r="C127" s="22">
        <v>59771329</v>
      </c>
      <c r="D127" s="87">
        <f>D126+D106+D101+D78+D56+D54+D49+D45+D42+D34+D29+D26+D24+D22+D19+D16+D13</f>
        <v>258677</v>
      </c>
      <c r="E127" s="87">
        <f>SUM(C127:D127)</f>
        <v>60030006</v>
      </c>
      <c r="F127" s="22">
        <v>60220670</v>
      </c>
      <c r="G127" s="87">
        <f>G126+G106+G101+G78+G56+G54+G49+G45+G42+G34+G29+G26+G24+G22+G19+G16+G13</f>
        <v>65254</v>
      </c>
      <c r="H127" s="117">
        <f>SUM(F127:G127)</f>
        <v>60285924</v>
      </c>
      <c r="I127" s="87">
        <f>I106+I101+I78+I56+I54+I49+I45+I42+I34+I29+I26+I24+I22+I19+I16+I13+I126</f>
        <v>57621855</v>
      </c>
      <c r="J127" s="87">
        <f>J126+J106+J101+J78+J56+J54+J49+J45+J42+J34+J29+J26+J24+J22+J19+J16+J13</f>
        <v>53854</v>
      </c>
      <c r="K127" s="87">
        <f>SUM(I127:J127)</f>
        <v>57675709</v>
      </c>
      <c r="L127" s="31"/>
      <c r="M127" s="31"/>
    </row>
    <row r="128" spans="1:13">
      <c r="A128" s="23" t="s">
        <v>148</v>
      </c>
      <c r="B128" s="25" t="s">
        <v>295</v>
      </c>
      <c r="C128" s="6">
        <v>84594</v>
      </c>
      <c r="D128" s="82">
        <v>0</v>
      </c>
      <c r="E128" s="82">
        <f t="shared" ref="E128:E143" si="42">SUM(C128:D128)</f>
        <v>84594</v>
      </c>
      <c r="F128" s="6">
        <v>0</v>
      </c>
      <c r="G128" s="82">
        <v>0</v>
      </c>
      <c r="H128" s="91">
        <f t="shared" ref="H128:H144" si="43">SUM(F128:G128)</f>
        <v>0</v>
      </c>
      <c r="I128" s="82">
        <v>0</v>
      </c>
      <c r="J128" s="82">
        <v>0</v>
      </c>
      <c r="K128" s="82">
        <f t="shared" ref="K128:K144" si="44">SUM(I128:J128)</f>
        <v>0</v>
      </c>
      <c r="L128" s="48"/>
    </row>
    <row r="129" spans="1:13">
      <c r="A129" s="61"/>
      <c r="B129" s="66" t="s">
        <v>309</v>
      </c>
      <c r="C129" s="67">
        <v>157368</v>
      </c>
      <c r="D129" s="82"/>
      <c r="E129" s="82">
        <f t="shared" si="42"/>
        <v>157368</v>
      </c>
      <c r="F129" s="67">
        <v>0</v>
      </c>
      <c r="G129" s="82">
        <v>0</v>
      </c>
      <c r="H129" s="91">
        <f t="shared" si="43"/>
        <v>0</v>
      </c>
      <c r="I129" s="82">
        <v>0</v>
      </c>
      <c r="J129" s="82">
        <v>0</v>
      </c>
      <c r="K129" s="82">
        <f t="shared" si="44"/>
        <v>0</v>
      </c>
      <c r="L129" s="48"/>
    </row>
    <row r="130" spans="1:13">
      <c r="A130" s="68"/>
      <c r="B130" s="66" t="s">
        <v>310</v>
      </c>
      <c r="C130" s="67">
        <v>206848</v>
      </c>
      <c r="D130" s="82"/>
      <c r="E130" s="82">
        <f t="shared" si="42"/>
        <v>206848</v>
      </c>
      <c r="F130" s="67">
        <v>0</v>
      </c>
      <c r="G130" s="82">
        <v>0</v>
      </c>
      <c r="H130" s="91">
        <f t="shared" si="43"/>
        <v>0</v>
      </c>
      <c r="I130" s="82">
        <v>0</v>
      </c>
      <c r="J130" s="82">
        <v>0</v>
      </c>
      <c r="K130" s="82">
        <f t="shared" si="44"/>
        <v>0</v>
      </c>
      <c r="L130" s="48"/>
    </row>
    <row r="131" spans="1:13">
      <c r="A131" s="68"/>
      <c r="B131" s="66" t="s">
        <v>311</v>
      </c>
      <c r="C131" s="67">
        <v>210538</v>
      </c>
      <c r="D131" s="82"/>
      <c r="E131" s="82">
        <f t="shared" si="42"/>
        <v>210538</v>
      </c>
      <c r="F131" s="67">
        <v>0</v>
      </c>
      <c r="G131" s="82">
        <v>0</v>
      </c>
      <c r="H131" s="91">
        <f t="shared" si="43"/>
        <v>0</v>
      </c>
      <c r="I131" s="82">
        <v>0</v>
      </c>
      <c r="J131" s="82">
        <v>0</v>
      </c>
      <c r="K131" s="82">
        <f t="shared" si="44"/>
        <v>0</v>
      </c>
      <c r="L131" s="48"/>
    </row>
    <row r="132" spans="1:13" ht="24">
      <c r="A132" s="101"/>
      <c r="B132" s="102" t="s">
        <v>298</v>
      </c>
      <c r="C132" s="62">
        <v>417057</v>
      </c>
      <c r="D132" s="82"/>
      <c r="E132" s="82">
        <f t="shared" si="42"/>
        <v>417057</v>
      </c>
      <c r="F132" s="6">
        <v>0</v>
      </c>
      <c r="G132" s="82">
        <v>0</v>
      </c>
      <c r="H132" s="91">
        <f t="shared" si="43"/>
        <v>0</v>
      </c>
      <c r="I132" s="82">
        <v>0</v>
      </c>
      <c r="J132" s="82">
        <v>0</v>
      </c>
      <c r="K132" s="82">
        <f t="shared" si="44"/>
        <v>0</v>
      </c>
    </row>
    <row r="133" spans="1:13" ht="24">
      <c r="A133" s="101"/>
      <c r="B133" s="102" t="s">
        <v>299</v>
      </c>
      <c r="C133" s="59">
        <v>228513</v>
      </c>
      <c r="D133" s="82"/>
      <c r="E133" s="82">
        <f t="shared" si="42"/>
        <v>228513</v>
      </c>
      <c r="F133" s="6">
        <v>0</v>
      </c>
      <c r="G133" s="82">
        <v>0</v>
      </c>
      <c r="H133" s="91">
        <f t="shared" si="43"/>
        <v>0</v>
      </c>
      <c r="I133" s="82">
        <v>0</v>
      </c>
      <c r="J133" s="82">
        <v>0</v>
      </c>
      <c r="K133" s="82">
        <f t="shared" si="44"/>
        <v>0</v>
      </c>
    </row>
    <row r="134" spans="1:13">
      <c r="A134" s="101"/>
      <c r="B134" s="96" t="s">
        <v>300</v>
      </c>
      <c r="C134" s="63">
        <v>106184</v>
      </c>
      <c r="D134" s="82"/>
      <c r="E134" s="82">
        <f t="shared" si="42"/>
        <v>106184</v>
      </c>
      <c r="F134" s="6">
        <v>0</v>
      </c>
      <c r="G134" s="82">
        <v>0</v>
      </c>
      <c r="H134" s="91">
        <f t="shared" si="43"/>
        <v>0</v>
      </c>
      <c r="I134" s="82">
        <v>0</v>
      </c>
      <c r="J134" s="82">
        <v>0</v>
      </c>
      <c r="K134" s="82">
        <f t="shared" si="44"/>
        <v>0</v>
      </c>
    </row>
    <row r="135" spans="1:13">
      <c r="A135" s="101"/>
      <c r="B135" s="96" t="s">
        <v>314</v>
      </c>
      <c r="C135" s="73">
        <v>151848</v>
      </c>
      <c r="D135" s="82"/>
      <c r="E135" s="82">
        <f t="shared" si="42"/>
        <v>151848</v>
      </c>
      <c r="F135" s="73">
        <v>0</v>
      </c>
      <c r="G135" s="118">
        <v>0</v>
      </c>
      <c r="H135" s="119">
        <f t="shared" si="43"/>
        <v>0</v>
      </c>
      <c r="I135" s="118">
        <v>0</v>
      </c>
      <c r="J135" s="118">
        <v>0</v>
      </c>
      <c r="K135" s="118">
        <f t="shared" si="44"/>
        <v>0</v>
      </c>
    </row>
    <row r="136" spans="1:13">
      <c r="A136" s="101"/>
      <c r="B136" s="96" t="s">
        <v>329</v>
      </c>
      <c r="C136" s="73">
        <v>90000</v>
      </c>
      <c r="D136" s="67"/>
      <c r="E136" s="67">
        <f t="shared" si="42"/>
        <v>90000</v>
      </c>
      <c r="F136" s="73">
        <v>2160000</v>
      </c>
      <c r="G136" s="73">
        <v>0</v>
      </c>
      <c r="H136" s="119">
        <f t="shared" si="43"/>
        <v>2160000</v>
      </c>
      <c r="I136" s="73"/>
      <c r="J136" s="73"/>
      <c r="K136" s="73"/>
    </row>
    <row r="137" spans="1:13">
      <c r="A137" s="101"/>
      <c r="B137" s="96" t="s">
        <v>338</v>
      </c>
      <c r="C137" s="6">
        <v>2102712</v>
      </c>
      <c r="D137" s="82"/>
      <c r="E137" s="82">
        <f t="shared" si="42"/>
        <v>2102712</v>
      </c>
      <c r="F137" s="73">
        <v>1323790</v>
      </c>
      <c r="G137" s="118">
        <v>0</v>
      </c>
      <c r="H137" s="119">
        <f t="shared" si="43"/>
        <v>1323790</v>
      </c>
      <c r="I137" s="118">
        <v>0</v>
      </c>
      <c r="J137" s="118">
        <v>0</v>
      </c>
      <c r="K137" s="118">
        <f t="shared" si="44"/>
        <v>0</v>
      </c>
    </row>
    <row r="138" spans="1:13">
      <c r="A138" s="101"/>
      <c r="B138" s="102" t="s">
        <v>335</v>
      </c>
      <c r="C138" s="67">
        <v>21250</v>
      </c>
      <c r="D138" s="67"/>
      <c r="E138" s="67">
        <f t="shared" si="42"/>
        <v>21250</v>
      </c>
      <c r="F138" s="73">
        <v>191250</v>
      </c>
      <c r="G138" s="73">
        <v>0</v>
      </c>
      <c r="H138" s="119">
        <f t="shared" si="43"/>
        <v>191250</v>
      </c>
      <c r="I138" s="73"/>
      <c r="J138" s="73"/>
      <c r="K138" s="73"/>
    </row>
    <row r="139" spans="1:13">
      <c r="A139" s="101"/>
      <c r="B139" s="102" t="s">
        <v>330</v>
      </c>
      <c r="C139" s="67">
        <v>42500</v>
      </c>
      <c r="D139" s="67"/>
      <c r="E139" s="67">
        <f t="shared" si="42"/>
        <v>42500</v>
      </c>
      <c r="F139" s="73">
        <v>382500</v>
      </c>
      <c r="G139" s="73">
        <v>0</v>
      </c>
      <c r="H139" s="119">
        <f t="shared" si="43"/>
        <v>382500</v>
      </c>
      <c r="I139" s="73"/>
      <c r="J139" s="73"/>
      <c r="K139" s="73"/>
    </row>
    <row r="140" spans="1:13">
      <c r="A140" s="101"/>
      <c r="B140" s="96" t="s">
        <v>333</v>
      </c>
      <c r="C140" s="67">
        <v>125800</v>
      </c>
      <c r="D140" s="67"/>
      <c r="E140" s="67">
        <f t="shared" si="42"/>
        <v>125800</v>
      </c>
      <c r="F140" s="73">
        <v>31450</v>
      </c>
      <c r="G140" s="73">
        <v>0</v>
      </c>
      <c r="H140" s="119">
        <f t="shared" si="43"/>
        <v>31450</v>
      </c>
      <c r="I140" s="73"/>
      <c r="J140" s="73"/>
      <c r="K140" s="73"/>
    </row>
    <row r="141" spans="1:13">
      <c r="A141" s="68"/>
      <c r="B141" s="100" t="s">
        <v>334</v>
      </c>
      <c r="C141" s="67">
        <v>30855</v>
      </c>
      <c r="D141" s="67"/>
      <c r="E141" s="67">
        <f t="shared" si="42"/>
        <v>30855</v>
      </c>
      <c r="F141" s="73">
        <v>277695</v>
      </c>
      <c r="G141" s="73">
        <v>0</v>
      </c>
      <c r="H141" s="119">
        <f t="shared" si="43"/>
        <v>277695</v>
      </c>
      <c r="I141" s="73"/>
      <c r="J141" s="73"/>
      <c r="K141" s="73"/>
    </row>
    <row r="142" spans="1:13">
      <c r="A142" s="68"/>
      <c r="B142" s="100" t="s">
        <v>331</v>
      </c>
      <c r="C142" s="67">
        <v>77138</v>
      </c>
      <c r="D142" s="67"/>
      <c r="E142" s="67">
        <f t="shared" si="42"/>
        <v>77138</v>
      </c>
      <c r="F142" s="73">
        <v>694238</v>
      </c>
      <c r="G142" s="73">
        <v>0</v>
      </c>
      <c r="H142" s="119">
        <f t="shared" si="43"/>
        <v>694238</v>
      </c>
      <c r="I142" s="73"/>
      <c r="J142" s="73"/>
      <c r="K142" s="73"/>
    </row>
    <row r="143" spans="1:13">
      <c r="A143" s="68"/>
      <c r="B143" s="100" t="s">
        <v>332</v>
      </c>
      <c r="C143" s="67">
        <v>61710</v>
      </c>
      <c r="D143" s="67"/>
      <c r="E143" s="67">
        <f t="shared" si="42"/>
        <v>61710</v>
      </c>
      <c r="F143" s="73">
        <v>555390</v>
      </c>
      <c r="G143" s="73">
        <v>0</v>
      </c>
      <c r="H143" s="119">
        <f t="shared" si="43"/>
        <v>555390</v>
      </c>
      <c r="I143" s="73"/>
      <c r="J143" s="73"/>
      <c r="K143" s="73"/>
    </row>
    <row r="144" spans="1:13">
      <c r="A144" s="23"/>
      <c r="B144" s="26" t="s">
        <v>149</v>
      </c>
      <c r="C144" s="27">
        <v>4114915</v>
      </c>
      <c r="D144" s="88">
        <f>SUM(D128:D143)</f>
        <v>0</v>
      </c>
      <c r="E144" s="88">
        <f>SUM(E128:E143)</f>
        <v>4114915</v>
      </c>
      <c r="F144" s="27">
        <v>5616313</v>
      </c>
      <c r="G144" s="88">
        <f>SUM(G136:G143)</f>
        <v>0</v>
      </c>
      <c r="H144" s="120">
        <f t="shared" si="43"/>
        <v>5616313</v>
      </c>
      <c r="I144" s="88">
        <f>SUM(I128:I137)</f>
        <v>0</v>
      </c>
      <c r="J144" s="88">
        <f>SUM(J128:J137)</f>
        <v>0</v>
      </c>
      <c r="K144" s="88">
        <f t="shared" si="44"/>
        <v>0</v>
      </c>
      <c r="M144" s="31"/>
    </row>
    <row r="145" spans="1:11">
      <c r="A145" s="23"/>
      <c r="B145" s="26" t="s">
        <v>322</v>
      </c>
      <c r="C145" s="27">
        <v>10710660</v>
      </c>
      <c r="D145" s="88">
        <v>0</v>
      </c>
      <c r="E145" s="88">
        <f>SUM(C145:D145)</f>
        <v>10710660</v>
      </c>
      <c r="F145" s="27">
        <v>0</v>
      </c>
      <c r="G145" s="88">
        <v>0</v>
      </c>
      <c r="H145" s="120">
        <f>SUM(F145:G145)</f>
        <v>0</v>
      </c>
      <c r="I145" s="88">
        <v>0</v>
      </c>
      <c r="J145" s="88">
        <v>0</v>
      </c>
      <c r="K145" s="88">
        <f>SUM(I145:J145)</f>
        <v>0</v>
      </c>
    </row>
    <row r="146" spans="1:11">
      <c r="A146" s="14"/>
      <c r="B146" s="28" t="s">
        <v>150</v>
      </c>
      <c r="C146" s="29">
        <v>74596904</v>
      </c>
      <c r="D146" s="89">
        <f>D127+D144+D145</f>
        <v>258677</v>
      </c>
      <c r="E146" s="89">
        <f>SUM(C146:D146)</f>
        <v>74855581</v>
      </c>
      <c r="F146" s="10">
        <v>65836983</v>
      </c>
      <c r="G146" s="83">
        <f>G127+G144+G145</f>
        <v>65254</v>
      </c>
      <c r="H146" s="114">
        <f>SUM(F146:G146)</f>
        <v>65902237</v>
      </c>
      <c r="I146" s="83">
        <f>I144+I127+I145</f>
        <v>57621855</v>
      </c>
      <c r="J146" s="83">
        <f>J127+J144+J145</f>
        <v>53854</v>
      </c>
      <c r="K146" s="83">
        <f>SUM(I146:J146)</f>
        <v>57675709</v>
      </c>
    </row>
    <row r="147" spans="1:11">
      <c r="A147" s="1"/>
      <c r="B147" s="30"/>
      <c r="F147" s="121"/>
      <c r="G147" s="121"/>
      <c r="H147" s="121"/>
      <c r="I147" s="121"/>
      <c r="J147" s="121"/>
      <c r="K147" s="121"/>
    </row>
    <row r="148" spans="1:11">
      <c r="A148" s="1"/>
      <c r="B148" s="30"/>
      <c r="C148" s="31"/>
      <c r="F148" s="121"/>
      <c r="G148" s="121"/>
      <c r="H148" s="121"/>
      <c r="I148" s="121"/>
      <c r="J148" s="121"/>
      <c r="K148" s="121"/>
    </row>
    <row r="149" spans="1:11" ht="15.45">
      <c r="A149" s="1"/>
      <c r="B149" s="165" t="s">
        <v>428</v>
      </c>
      <c r="C149" s="166"/>
      <c r="D149" s="166"/>
      <c r="F149" s="121"/>
      <c r="G149" s="121"/>
      <c r="H149" s="121"/>
      <c r="I149" s="121"/>
      <c r="J149" s="121"/>
      <c r="K149" s="121"/>
    </row>
    <row r="150" spans="1:11" ht="15.45">
      <c r="A150" s="1"/>
      <c r="B150" s="167"/>
      <c r="C150" s="167"/>
      <c r="D150" s="167"/>
      <c r="F150" s="121"/>
      <c r="G150" s="121"/>
      <c r="H150" s="121"/>
      <c r="I150" s="121"/>
      <c r="J150" s="121"/>
      <c r="K150" s="121"/>
    </row>
    <row r="151" spans="1:11" ht="31.75" customHeight="1">
      <c r="A151" s="1"/>
      <c r="B151" s="168" t="s">
        <v>429</v>
      </c>
      <c r="C151" s="168"/>
      <c r="D151" s="168"/>
      <c r="F151" s="121"/>
      <c r="G151" s="121"/>
      <c r="H151" s="121"/>
      <c r="I151" s="121"/>
      <c r="J151" s="121"/>
      <c r="K151" s="121"/>
    </row>
    <row r="152" spans="1:11">
      <c r="A152" s="1"/>
      <c r="B152" s="32"/>
      <c r="C152" s="99"/>
      <c r="F152" s="121"/>
      <c r="G152" s="121"/>
      <c r="H152" s="121"/>
      <c r="I152" s="121"/>
      <c r="J152" s="121"/>
      <c r="K152" s="121"/>
    </row>
    <row r="153" spans="1:11">
      <c r="A153" s="1"/>
      <c r="B153" s="32"/>
      <c r="F153" s="121"/>
      <c r="G153" s="121"/>
      <c r="H153" s="121"/>
      <c r="I153" s="121"/>
      <c r="J153" s="121"/>
      <c r="K153" s="121"/>
    </row>
    <row r="154" spans="1:11" ht="15">
      <c r="A154" s="160" t="s">
        <v>269</v>
      </c>
      <c r="B154" s="32"/>
      <c r="F154" s="121"/>
      <c r="G154" s="121"/>
      <c r="H154" s="121"/>
      <c r="I154" s="121"/>
      <c r="J154" s="121"/>
      <c r="K154" s="121"/>
    </row>
    <row r="155" spans="1:11" ht="15.45">
      <c r="A155" s="161" t="s">
        <v>268</v>
      </c>
      <c r="B155" s="32"/>
      <c r="C155" s="44"/>
      <c r="D155" s="44"/>
      <c r="E155" s="44"/>
      <c r="F155" s="111"/>
      <c r="G155" s="111"/>
      <c r="J155" s="111"/>
      <c r="K155" s="111"/>
    </row>
    <row r="156" spans="1:11" ht="15.45">
      <c r="A156" s="161" t="s">
        <v>430</v>
      </c>
      <c r="B156" s="32"/>
      <c r="C156" s="45"/>
      <c r="D156" s="45"/>
      <c r="E156" s="45"/>
      <c r="F156" s="46"/>
      <c r="G156" s="46"/>
      <c r="J156" s="46"/>
      <c r="K156" s="46"/>
    </row>
    <row r="157" spans="1:11" ht="15.45">
      <c r="A157" s="161"/>
      <c r="C157" s="46"/>
      <c r="D157" s="46"/>
      <c r="E157" s="46"/>
      <c r="F157" s="46"/>
      <c r="G157" s="46"/>
      <c r="J157" s="46"/>
      <c r="K157" s="46"/>
    </row>
    <row r="158" spans="1:11">
      <c r="A158" s="163" t="s">
        <v>269</v>
      </c>
      <c r="C158" s="45"/>
      <c r="D158" s="45"/>
      <c r="E158" s="45"/>
      <c r="F158" s="46"/>
      <c r="G158" s="46"/>
      <c r="J158" s="46"/>
      <c r="K158" s="46"/>
    </row>
    <row r="159" spans="1:11">
      <c r="A159" s="164" t="s">
        <v>268</v>
      </c>
      <c r="F159" s="121"/>
      <c r="G159" s="121"/>
      <c r="H159" s="121"/>
      <c r="I159" s="121"/>
      <c r="J159" s="121"/>
      <c r="K159" s="121"/>
    </row>
    <row r="160" spans="1:11">
      <c r="A160" s="164" t="s">
        <v>431</v>
      </c>
      <c r="F160" s="121"/>
      <c r="G160" s="121"/>
      <c r="H160" s="121"/>
      <c r="I160" s="121"/>
      <c r="J160" s="121"/>
      <c r="K160" s="121"/>
    </row>
    <row r="161" spans="1:14">
      <c r="F161" s="121"/>
      <c r="G161" s="121"/>
      <c r="H161" s="121"/>
      <c r="I161" s="121"/>
      <c r="J161" s="121"/>
      <c r="K161" s="121"/>
    </row>
    <row r="162" spans="1:14" ht="15.45">
      <c r="A162" s="1"/>
      <c r="B162" s="162" t="s">
        <v>151</v>
      </c>
      <c r="F162" s="121"/>
      <c r="G162" s="121"/>
      <c r="H162" s="121"/>
      <c r="I162" s="121"/>
      <c r="J162" s="121"/>
      <c r="K162" s="121"/>
    </row>
    <row r="163" spans="1:14" ht="24.75" customHeight="1">
      <c r="A163" s="33" t="s">
        <v>1</v>
      </c>
      <c r="B163" s="34" t="s">
        <v>2</v>
      </c>
      <c r="C163" s="3" t="s">
        <v>350</v>
      </c>
      <c r="D163" s="81" t="s">
        <v>320</v>
      </c>
      <c r="E163" s="81" t="s">
        <v>321</v>
      </c>
      <c r="F163" s="3" t="s">
        <v>3</v>
      </c>
      <c r="G163" s="81" t="s">
        <v>320</v>
      </c>
      <c r="H163" s="81" t="s">
        <v>323</v>
      </c>
      <c r="I163" s="81" t="s">
        <v>272</v>
      </c>
      <c r="J163" s="81" t="s">
        <v>320</v>
      </c>
      <c r="K163" s="81" t="s">
        <v>324</v>
      </c>
    </row>
    <row r="164" spans="1:14">
      <c r="A164" s="4" t="s">
        <v>152</v>
      </c>
      <c r="B164" s="5" t="s">
        <v>153</v>
      </c>
      <c r="C164" s="19">
        <v>1902702</v>
      </c>
      <c r="D164" s="90">
        <v>0</v>
      </c>
      <c r="E164" s="90">
        <f>SUM(C164:D164)</f>
        <v>1902702</v>
      </c>
      <c r="F164" s="19">
        <v>1895702</v>
      </c>
      <c r="G164" s="90">
        <v>0</v>
      </c>
      <c r="H164" s="93">
        <f>SUM(F164:G164)</f>
        <v>1895702</v>
      </c>
      <c r="I164" s="90">
        <v>1895702</v>
      </c>
      <c r="J164" s="90">
        <v>0</v>
      </c>
      <c r="K164" s="90">
        <f>SUM(I164:J164)</f>
        <v>1895702</v>
      </c>
    </row>
    <row r="165" spans="1:14">
      <c r="A165" s="4" t="s">
        <v>152</v>
      </c>
      <c r="B165" s="5" t="s">
        <v>154</v>
      </c>
      <c r="C165" s="19">
        <v>45000</v>
      </c>
      <c r="D165" s="90">
        <v>5000</v>
      </c>
      <c r="E165" s="90">
        <f t="shared" ref="E165:E175" si="45">SUM(C165:D165)</f>
        <v>50000</v>
      </c>
      <c r="F165" s="19">
        <v>45000</v>
      </c>
      <c r="G165" s="90">
        <v>0</v>
      </c>
      <c r="H165" s="93">
        <f t="shared" ref="H165:H175" si="46">SUM(F165:G165)</f>
        <v>45000</v>
      </c>
      <c r="I165" s="90">
        <v>45000</v>
      </c>
      <c r="J165" s="90">
        <v>0</v>
      </c>
      <c r="K165" s="90">
        <f t="shared" ref="K165:K175" si="47">SUM(I165:J165)</f>
        <v>45000</v>
      </c>
    </row>
    <row r="166" spans="1:14">
      <c r="A166" s="4" t="s">
        <v>152</v>
      </c>
      <c r="B166" s="18" t="s">
        <v>155</v>
      </c>
      <c r="C166" s="50">
        <v>373563</v>
      </c>
      <c r="D166" s="90">
        <v>-1200</v>
      </c>
      <c r="E166" s="90">
        <f t="shared" si="45"/>
        <v>372363</v>
      </c>
      <c r="F166" s="50">
        <v>327364</v>
      </c>
      <c r="G166" s="91">
        <v>0</v>
      </c>
      <c r="H166" s="91">
        <f t="shared" si="46"/>
        <v>327364</v>
      </c>
      <c r="I166" s="82">
        <v>327364</v>
      </c>
      <c r="J166" s="82">
        <v>0</v>
      </c>
      <c r="K166" s="82">
        <f t="shared" si="47"/>
        <v>327364</v>
      </c>
    </row>
    <row r="167" spans="1:14">
      <c r="A167" s="4" t="s">
        <v>152</v>
      </c>
      <c r="B167" s="18" t="s">
        <v>156</v>
      </c>
      <c r="C167" s="50">
        <v>685897</v>
      </c>
      <c r="D167" s="90">
        <v>0</v>
      </c>
      <c r="E167" s="90">
        <f t="shared" si="45"/>
        <v>685897</v>
      </c>
      <c r="F167" s="50">
        <v>675046</v>
      </c>
      <c r="G167" s="91">
        <v>0</v>
      </c>
      <c r="H167" s="91">
        <f t="shared" si="46"/>
        <v>675046</v>
      </c>
      <c r="I167" s="82">
        <v>675046</v>
      </c>
      <c r="J167" s="82">
        <v>0</v>
      </c>
      <c r="K167" s="82">
        <f t="shared" si="47"/>
        <v>675046</v>
      </c>
    </row>
    <row r="168" spans="1:14">
      <c r="A168" s="52" t="s">
        <v>152</v>
      </c>
      <c r="B168" s="18" t="s">
        <v>273</v>
      </c>
      <c r="C168" s="50">
        <v>18000</v>
      </c>
      <c r="D168" s="90">
        <v>0</v>
      </c>
      <c r="E168" s="90">
        <f t="shared" si="45"/>
        <v>18000</v>
      </c>
      <c r="F168" s="50">
        <v>16000</v>
      </c>
      <c r="G168" s="91">
        <v>0</v>
      </c>
      <c r="H168" s="91">
        <f t="shared" si="46"/>
        <v>16000</v>
      </c>
      <c r="I168" s="82">
        <v>16000</v>
      </c>
      <c r="J168" s="82">
        <v>0</v>
      </c>
      <c r="K168" s="82">
        <f t="shared" si="47"/>
        <v>16000</v>
      </c>
    </row>
    <row r="169" spans="1:14">
      <c r="A169" s="4" t="s">
        <v>152</v>
      </c>
      <c r="B169" s="5" t="s">
        <v>157</v>
      </c>
      <c r="C169" s="50">
        <v>664712</v>
      </c>
      <c r="D169" s="90">
        <v>0</v>
      </c>
      <c r="E169" s="90">
        <f t="shared" si="45"/>
        <v>664712</v>
      </c>
      <c r="F169" s="50">
        <v>662712</v>
      </c>
      <c r="G169" s="91">
        <v>0</v>
      </c>
      <c r="H169" s="91">
        <f t="shared" si="46"/>
        <v>662712</v>
      </c>
      <c r="I169" s="82">
        <v>662712</v>
      </c>
      <c r="J169" s="82">
        <v>0</v>
      </c>
      <c r="K169" s="82">
        <f t="shared" si="47"/>
        <v>662712</v>
      </c>
    </row>
    <row r="170" spans="1:14">
      <c r="A170" s="4" t="s">
        <v>158</v>
      </c>
      <c r="B170" s="5" t="s">
        <v>159</v>
      </c>
      <c r="C170" s="50">
        <v>980000</v>
      </c>
      <c r="D170" s="90">
        <v>0</v>
      </c>
      <c r="E170" s="90">
        <f t="shared" si="45"/>
        <v>980000</v>
      </c>
      <c r="F170" s="50">
        <v>550000</v>
      </c>
      <c r="G170" s="91">
        <v>0</v>
      </c>
      <c r="H170" s="91">
        <f t="shared" si="46"/>
        <v>550000</v>
      </c>
      <c r="I170" s="82">
        <v>550000</v>
      </c>
      <c r="J170" s="82">
        <v>0</v>
      </c>
      <c r="K170" s="82">
        <f t="shared" si="47"/>
        <v>550000</v>
      </c>
    </row>
    <row r="171" spans="1:14">
      <c r="A171" s="4" t="s">
        <v>152</v>
      </c>
      <c r="B171" s="5" t="s">
        <v>160</v>
      </c>
      <c r="C171" s="50">
        <v>13546</v>
      </c>
      <c r="D171" s="90">
        <v>-2468</v>
      </c>
      <c r="E171" s="90">
        <f t="shared" si="45"/>
        <v>11078</v>
      </c>
      <c r="F171" s="50">
        <v>13546</v>
      </c>
      <c r="G171" s="91">
        <v>0</v>
      </c>
      <c r="H171" s="91">
        <f t="shared" si="46"/>
        <v>13546</v>
      </c>
      <c r="I171" s="82">
        <v>13546</v>
      </c>
      <c r="J171" s="82">
        <v>0</v>
      </c>
      <c r="K171" s="82">
        <f t="shared" si="47"/>
        <v>13546</v>
      </c>
    </row>
    <row r="172" spans="1:14">
      <c r="A172" s="4" t="s">
        <v>161</v>
      </c>
      <c r="B172" s="5" t="s">
        <v>162</v>
      </c>
      <c r="C172" s="50">
        <v>125000</v>
      </c>
      <c r="D172" s="90">
        <v>0</v>
      </c>
      <c r="E172" s="90">
        <f t="shared" si="45"/>
        <v>125000</v>
      </c>
      <c r="F172" s="50">
        <v>0</v>
      </c>
      <c r="G172" s="91">
        <v>0</v>
      </c>
      <c r="H172" s="91">
        <f t="shared" si="46"/>
        <v>0</v>
      </c>
      <c r="I172" s="82">
        <v>0</v>
      </c>
      <c r="J172" s="82">
        <v>0</v>
      </c>
      <c r="K172" s="82">
        <f t="shared" si="47"/>
        <v>0</v>
      </c>
    </row>
    <row r="173" spans="1:14">
      <c r="A173" s="4" t="s">
        <v>163</v>
      </c>
      <c r="B173" s="5" t="s">
        <v>164</v>
      </c>
      <c r="C173" s="50">
        <v>1400000</v>
      </c>
      <c r="D173" s="90">
        <v>0</v>
      </c>
      <c r="E173" s="90">
        <f t="shared" si="45"/>
        <v>1400000</v>
      </c>
      <c r="F173" s="50">
        <v>1400000</v>
      </c>
      <c r="G173" s="91">
        <v>0</v>
      </c>
      <c r="H173" s="91">
        <f t="shared" si="46"/>
        <v>1400000</v>
      </c>
      <c r="I173" s="82">
        <v>1400000</v>
      </c>
      <c r="J173" s="82">
        <v>0</v>
      </c>
      <c r="K173" s="82">
        <f t="shared" si="47"/>
        <v>1400000</v>
      </c>
    </row>
    <row r="174" spans="1:14">
      <c r="A174" s="4" t="s">
        <v>163</v>
      </c>
      <c r="B174" s="5" t="s">
        <v>165</v>
      </c>
      <c r="C174" s="50">
        <v>0</v>
      </c>
      <c r="D174" s="90">
        <v>0</v>
      </c>
      <c r="E174" s="90">
        <f t="shared" si="45"/>
        <v>0</v>
      </c>
      <c r="F174" s="50">
        <v>0</v>
      </c>
      <c r="G174" s="91">
        <v>0</v>
      </c>
      <c r="H174" s="91">
        <f t="shared" si="46"/>
        <v>0</v>
      </c>
      <c r="I174" s="82">
        <v>0</v>
      </c>
      <c r="J174" s="82">
        <v>0</v>
      </c>
      <c r="K174" s="82">
        <f t="shared" si="47"/>
        <v>0</v>
      </c>
    </row>
    <row r="175" spans="1:14">
      <c r="A175" s="4" t="s">
        <v>163</v>
      </c>
      <c r="B175" s="5" t="s">
        <v>166</v>
      </c>
      <c r="C175" s="91">
        <v>4873889</v>
      </c>
      <c r="D175" s="90">
        <v>0</v>
      </c>
      <c r="E175" s="90">
        <f t="shared" si="45"/>
        <v>4873889</v>
      </c>
      <c r="F175" s="50">
        <v>4841148</v>
      </c>
      <c r="G175" s="91">
        <v>0</v>
      </c>
      <c r="H175" s="91">
        <f t="shared" si="46"/>
        <v>4841148</v>
      </c>
      <c r="I175" s="82">
        <v>4841148</v>
      </c>
      <c r="J175" s="82">
        <v>0</v>
      </c>
      <c r="K175" s="82">
        <f t="shared" si="47"/>
        <v>4841148</v>
      </c>
      <c r="M175" s="48"/>
      <c r="N175" s="31"/>
    </row>
    <row r="176" spans="1:14">
      <c r="A176" s="13" t="s">
        <v>167</v>
      </c>
      <c r="B176" s="9" t="s">
        <v>168</v>
      </c>
      <c r="C176" s="36">
        <v>11082309</v>
      </c>
      <c r="D176" s="92">
        <f>SUM(D164:D175)</f>
        <v>1332</v>
      </c>
      <c r="E176" s="92">
        <f>SUM(C176:D176)</f>
        <v>11083641</v>
      </c>
      <c r="F176" s="36">
        <v>10426518</v>
      </c>
      <c r="G176" s="92">
        <f>SUM(G164:G175)</f>
        <v>0</v>
      </c>
      <c r="H176" s="122">
        <f>SUM(F176:G176)</f>
        <v>10426518</v>
      </c>
      <c r="I176" s="92">
        <f>SUM(I164:I175)</f>
        <v>10426518</v>
      </c>
      <c r="J176" s="92">
        <f>SUM(J164:J175)</f>
        <v>0</v>
      </c>
      <c r="K176" s="92">
        <f>SUM(I176:J176)</f>
        <v>10426518</v>
      </c>
    </row>
    <row r="177" spans="1:11">
      <c r="A177" s="4" t="s">
        <v>169</v>
      </c>
      <c r="B177" s="5" t="s">
        <v>170</v>
      </c>
      <c r="C177" s="49">
        <v>1335751</v>
      </c>
      <c r="D177" s="93">
        <v>18752</v>
      </c>
      <c r="E177" s="93">
        <f>SUM(C177:D177)</f>
        <v>1354503</v>
      </c>
      <c r="F177" s="49">
        <v>1299166</v>
      </c>
      <c r="G177" s="93">
        <v>0</v>
      </c>
      <c r="H177" s="93">
        <f>SUM(F177:G177)</f>
        <v>1299166</v>
      </c>
      <c r="I177" s="90">
        <v>1299166</v>
      </c>
      <c r="J177" s="90">
        <v>0</v>
      </c>
      <c r="K177" s="90">
        <f>SUM(I177:J177)</f>
        <v>1299166</v>
      </c>
    </row>
    <row r="178" spans="1:11">
      <c r="A178" s="13" t="s">
        <v>171</v>
      </c>
      <c r="B178" s="9" t="s">
        <v>172</v>
      </c>
      <c r="C178" s="36">
        <v>1335751</v>
      </c>
      <c r="D178" s="92">
        <f>SUM(D177:D177)</f>
        <v>18752</v>
      </c>
      <c r="E178" s="92">
        <f>SUM(C178:D178)</f>
        <v>1354503</v>
      </c>
      <c r="F178" s="36">
        <v>1299166</v>
      </c>
      <c r="G178" s="92">
        <f>SUM(G177:G177)</f>
        <v>0</v>
      </c>
      <c r="H178" s="122">
        <f>SUM(F178:G178)</f>
        <v>1299166</v>
      </c>
      <c r="I178" s="92">
        <f>SUM(I177:I177)</f>
        <v>1299166</v>
      </c>
      <c r="J178" s="92">
        <f>SUM(J177:J177)</f>
        <v>0</v>
      </c>
      <c r="K178" s="92">
        <f>SUM(I178:J178)</f>
        <v>1299166</v>
      </c>
    </row>
    <row r="179" spans="1:11">
      <c r="A179" s="37" t="s">
        <v>173</v>
      </c>
      <c r="B179" s="38" t="s">
        <v>274</v>
      </c>
      <c r="C179" s="35">
        <v>2458072</v>
      </c>
      <c r="D179" s="94">
        <v>-46194</v>
      </c>
      <c r="E179" s="94">
        <f>SUM(C179:D179)</f>
        <v>2411878</v>
      </c>
      <c r="F179" s="35">
        <v>2971065</v>
      </c>
      <c r="G179" s="94">
        <v>0</v>
      </c>
      <c r="H179" s="123">
        <f>SUM(F179:G179)</f>
        <v>2971065</v>
      </c>
      <c r="I179" s="94">
        <v>1197065</v>
      </c>
      <c r="J179" s="94">
        <v>0</v>
      </c>
      <c r="K179" s="94">
        <f>SUM(I179:J179)</f>
        <v>1197065</v>
      </c>
    </row>
    <row r="180" spans="1:11" ht="15.75" customHeight="1">
      <c r="A180" s="37" t="s">
        <v>174</v>
      </c>
      <c r="B180" s="38" t="s">
        <v>175</v>
      </c>
      <c r="C180" s="35">
        <v>2202573</v>
      </c>
      <c r="D180" s="94">
        <v>0</v>
      </c>
      <c r="E180" s="94">
        <f t="shared" ref="E180:E188" si="48">SUM(C180:D180)</f>
        <v>2202573</v>
      </c>
      <c r="F180" s="35">
        <v>1742973</v>
      </c>
      <c r="G180" s="94">
        <v>0</v>
      </c>
      <c r="H180" s="123">
        <f t="shared" ref="H180:H188" si="49">SUM(F180:G180)</f>
        <v>1742973</v>
      </c>
      <c r="I180" s="94">
        <v>1742973</v>
      </c>
      <c r="J180" s="94">
        <v>0</v>
      </c>
      <c r="K180" s="94">
        <f t="shared" ref="K180:K188" si="50">SUM(I180:J180)</f>
        <v>1742973</v>
      </c>
    </row>
    <row r="181" spans="1:11" ht="13.5" customHeight="1">
      <c r="A181" s="37" t="s">
        <v>173</v>
      </c>
      <c r="B181" s="78" t="s">
        <v>318</v>
      </c>
      <c r="C181" s="75">
        <v>1650</v>
      </c>
      <c r="D181" s="94">
        <v>0</v>
      </c>
      <c r="E181" s="94">
        <f t="shared" si="48"/>
        <v>1650</v>
      </c>
      <c r="F181" s="75">
        <v>700</v>
      </c>
      <c r="G181" s="94">
        <v>0</v>
      </c>
      <c r="H181" s="123">
        <f t="shared" si="49"/>
        <v>700</v>
      </c>
      <c r="I181" s="94">
        <v>0</v>
      </c>
      <c r="J181" s="94">
        <v>0</v>
      </c>
      <c r="K181" s="94">
        <f t="shared" si="50"/>
        <v>0</v>
      </c>
    </row>
    <row r="182" spans="1:11" ht="13.5" customHeight="1">
      <c r="A182" s="37" t="s">
        <v>173</v>
      </c>
      <c r="B182" s="126" t="s">
        <v>348</v>
      </c>
      <c r="C182" s="127">
        <v>0</v>
      </c>
      <c r="D182" s="127">
        <v>10775</v>
      </c>
      <c r="E182" s="127">
        <f>SUM(C182:D182)</f>
        <v>10775</v>
      </c>
      <c r="F182" s="127">
        <v>0</v>
      </c>
      <c r="G182" s="127">
        <v>37375</v>
      </c>
      <c r="H182" s="128">
        <f t="shared" si="49"/>
        <v>37375</v>
      </c>
      <c r="I182" s="127">
        <v>0</v>
      </c>
      <c r="J182" s="127">
        <v>25375</v>
      </c>
      <c r="K182" s="127">
        <f t="shared" si="50"/>
        <v>25375</v>
      </c>
    </row>
    <row r="183" spans="1:11" ht="13.5" customHeight="1">
      <c r="A183" s="37" t="s">
        <v>173</v>
      </c>
      <c r="B183" s="126" t="s">
        <v>349</v>
      </c>
      <c r="C183" s="127">
        <v>0</v>
      </c>
      <c r="D183" s="127">
        <v>10427</v>
      </c>
      <c r="E183" s="127">
        <f>SUM(C183:D183)</f>
        <v>10427</v>
      </c>
      <c r="F183" s="127">
        <v>0</v>
      </c>
      <c r="G183" s="127">
        <v>27879</v>
      </c>
      <c r="H183" s="128">
        <f t="shared" si="49"/>
        <v>27879</v>
      </c>
      <c r="I183" s="127">
        <v>0</v>
      </c>
      <c r="J183" s="127">
        <v>28479</v>
      </c>
      <c r="K183" s="127">
        <f t="shared" si="50"/>
        <v>28479</v>
      </c>
    </row>
    <row r="184" spans="1:11" ht="13.5" customHeight="1">
      <c r="A184" s="37" t="s">
        <v>173</v>
      </c>
      <c r="B184" s="38" t="s">
        <v>176</v>
      </c>
      <c r="C184" s="35">
        <v>20416</v>
      </c>
      <c r="D184" s="94">
        <v>0</v>
      </c>
      <c r="E184" s="94">
        <f t="shared" si="48"/>
        <v>20416</v>
      </c>
      <c r="F184" s="35">
        <v>0</v>
      </c>
      <c r="G184" s="94">
        <v>0</v>
      </c>
      <c r="H184" s="123">
        <f t="shared" si="49"/>
        <v>0</v>
      </c>
      <c r="I184" s="94">
        <v>0</v>
      </c>
      <c r="J184" s="94">
        <v>0</v>
      </c>
      <c r="K184" s="94">
        <f t="shared" si="50"/>
        <v>0</v>
      </c>
    </row>
    <row r="185" spans="1:11" ht="13.5" customHeight="1">
      <c r="A185" s="37" t="s">
        <v>173</v>
      </c>
      <c r="B185" s="38" t="s">
        <v>177</v>
      </c>
      <c r="C185" s="35">
        <v>3810</v>
      </c>
      <c r="D185" s="94">
        <v>0</v>
      </c>
      <c r="E185" s="94">
        <f t="shared" si="48"/>
        <v>3810</v>
      </c>
      <c r="F185" s="35">
        <v>0</v>
      </c>
      <c r="G185" s="94">
        <v>0</v>
      </c>
      <c r="H185" s="123">
        <f t="shared" si="49"/>
        <v>0</v>
      </c>
      <c r="I185" s="94">
        <v>0</v>
      </c>
      <c r="J185" s="94">
        <v>0</v>
      </c>
      <c r="K185" s="94">
        <f t="shared" si="50"/>
        <v>0</v>
      </c>
    </row>
    <row r="186" spans="1:11" ht="13.5" customHeight="1">
      <c r="A186" s="37" t="s">
        <v>173</v>
      </c>
      <c r="B186" s="39" t="s">
        <v>178</v>
      </c>
      <c r="C186" s="35">
        <v>1187749</v>
      </c>
      <c r="D186" s="94">
        <v>0</v>
      </c>
      <c r="E186" s="94">
        <f t="shared" si="48"/>
        <v>1187749</v>
      </c>
      <c r="F186" s="35">
        <v>0</v>
      </c>
      <c r="G186" s="94">
        <v>0</v>
      </c>
      <c r="H186" s="123">
        <f t="shared" si="49"/>
        <v>0</v>
      </c>
      <c r="I186" s="94">
        <v>0</v>
      </c>
      <c r="J186" s="94">
        <v>0</v>
      </c>
      <c r="K186" s="94">
        <f t="shared" si="50"/>
        <v>0</v>
      </c>
    </row>
    <row r="187" spans="1:11" ht="13.5" customHeight="1">
      <c r="A187" s="37" t="s">
        <v>174</v>
      </c>
      <c r="B187" s="38" t="s">
        <v>179</v>
      </c>
      <c r="C187" s="35">
        <v>178905</v>
      </c>
      <c r="D187" s="94">
        <v>0</v>
      </c>
      <c r="E187" s="94">
        <f t="shared" si="48"/>
        <v>178905</v>
      </c>
      <c r="F187" s="35">
        <v>85644</v>
      </c>
      <c r="G187" s="94">
        <v>0</v>
      </c>
      <c r="H187" s="123">
        <f t="shared" si="49"/>
        <v>85644</v>
      </c>
      <c r="I187" s="94">
        <v>85644</v>
      </c>
      <c r="J187" s="94">
        <v>0</v>
      </c>
      <c r="K187" s="94">
        <f t="shared" si="50"/>
        <v>85644</v>
      </c>
    </row>
    <row r="188" spans="1:11">
      <c r="A188" s="37" t="s">
        <v>174</v>
      </c>
      <c r="B188" s="38" t="s">
        <v>180</v>
      </c>
      <c r="C188" s="35">
        <v>1746317</v>
      </c>
      <c r="D188" s="94">
        <v>-160000</v>
      </c>
      <c r="E188" s="94">
        <f t="shared" si="48"/>
        <v>1586317</v>
      </c>
      <c r="F188" s="35">
        <v>2593675</v>
      </c>
      <c r="G188" s="94">
        <v>0</v>
      </c>
      <c r="H188" s="123">
        <f t="shared" si="49"/>
        <v>2593675</v>
      </c>
      <c r="I188" s="94">
        <v>70000</v>
      </c>
      <c r="J188" s="94">
        <v>0</v>
      </c>
      <c r="K188" s="94">
        <f t="shared" si="50"/>
        <v>70000</v>
      </c>
    </row>
    <row r="189" spans="1:11">
      <c r="A189" s="13" t="s">
        <v>181</v>
      </c>
      <c r="B189" s="9" t="s">
        <v>182</v>
      </c>
      <c r="C189" s="36">
        <v>7799492</v>
      </c>
      <c r="D189" s="92">
        <f>SUM(D179:D188)</f>
        <v>-184992</v>
      </c>
      <c r="E189" s="92">
        <f>SUM(C189:D189)</f>
        <v>7614500</v>
      </c>
      <c r="F189" s="36">
        <v>7394057</v>
      </c>
      <c r="G189" s="92">
        <f>SUM(G179:G188)</f>
        <v>65254</v>
      </c>
      <c r="H189" s="122">
        <f>SUM(F189:G189)</f>
        <v>7459311</v>
      </c>
      <c r="I189" s="92">
        <f>SUM(I179:I188)</f>
        <v>3095682</v>
      </c>
      <c r="J189" s="92">
        <f>SUM(J179:J188)</f>
        <v>53854</v>
      </c>
      <c r="K189" s="92">
        <f>SUM(I189:J189)</f>
        <v>3149536</v>
      </c>
    </row>
    <row r="190" spans="1:11">
      <c r="A190" s="4" t="s">
        <v>183</v>
      </c>
      <c r="B190" s="5" t="s">
        <v>184</v>
      </c>
      <c r="C190" s="49">
        <v>238940</v>
      </c>
      <c r="D190" s="93">
        <v>6000</v>
      </c>
      <c r="E190" s="93">
        <f>SUM(C190:D190)</f>
        <v>244940</v>
      </c>
      <c r="F190" s="49">
        <v>160000</v>
      </c>
      <c r="G190" s="93">
        <v>0</v>
      </c>
      <c r="H190" s="93">
        <f>SUM(F190:G190)</f>
        <v>160000</v>
      </c>
      <c r="I190" s="90">
        <v>160000</v>
      </c>
      <c r="J190" s="90">
        <v>0</v>
      </c>
      <c r="K190" s="90">
        <f>SUM(I190:J190)</f>
        <v>160000</v>
      </c>
    </row>
    <row r="191" spans="1:11">
      <c r="A191" s="13" t="s">
        <v>185</v>
      </c>
      <c r="B191" s="9" t="s">
        <v>186</v>
      </c>
      <c r="C191" s="36">
        <v>238940</v>
      </c>
      <c r="D191" s="92">
        <f>SUM(D190)</f>
        <v>6000</v>
      </c>
      <c r="E191" s="92">
        <f>SUM(C191:D191)</f>
        <v>244940</v>
      </c>
      <c r="F191" s="36">
        <v>160000</v>
      </c>
      <c r="G191" s="92">
        <f>SUM(G190)</f>
        <v>0</v>
      </c>
      <c r="H191" s="122">
        <f>SUM(F191:G191)</f>
        <v>160000</v>
      </c>
      <c r="I191" s="92">
        <f t="shared" ref="I191" si="51">SUM(I190)</f>
        <v>160000</v>
      </c>
      <c r="J191" s="92">
        <f>SUM(J190)</f>
        <v>0</v>
      </c>
      <c r="K191" s="92">
        <f>SUM(I191:J191)</f>
        <v>160000</v>
      </c>
    </row>
    <row r="192" spans="1:11">
      <c r="A192" s="4" t="s">
        <v>187</v>
      </c>
      <c r="B192" s="5" t="s">
        <v>188</v>
      </c>
      <c r="C192" s="50">
        <v>2159132</v>
      </c>
      <c r="D192" s="91">
        <v>2000</v>
      </c>
      <c r="E192" s="91">
        <f>SUM(C192:D192)</f>
        <v>2161132</v>
      </c>
      <c r="F192" s="50">
        <v>1502047</v>
      </c>
      <c r="G192" s="91">
        <v>0</v>
      </c>
      <c r="H192" s="91">
        <f>SUM(F192:G192)</f>
        <v>1502047</v>
      </c>
      <c r="I192" s="82">
        <v>1502047</v>
      </c>
      <c r="J192" s="82">
        <v>0</v>
      </c>
      <c r="K192" s="82">
        <f>SUM(I192:J192)</f>
        <v>1502047</v>
      </c>
    </row>
    <row r="193" spans="1:11">
      <c r="A193" s="4" t="s">
        <v>187</v>
      </c>
      <c r="B193" s="5" t="s">
        <v>189</v>
      </c>
      <c r="C193" s="50">
        <v>2317110</v>
      </c>
      <c r="D193" s="91">
        <v>58590</v>
      </c>
      <c r="E193" s="91">
        <f t="shared" ref="E193:E200" si="52">SUM(C193:D193)</f>
        <v>2375700</v>
      </c>
      <c r="F193" s="50">
        <v>1339346</v>
      </c>
      <c r="G193" s="91">
        <v>0</v>
      </c>
      <c r="H193" s="91">
        <f t="shared" ref="H193:H200" si="53">SUM(F193:G193)</f>
        <v>1339346</v>
      </c>
      <c r="I193" s="82">
        <v>1339346</v>
      </c>
      <c r="J193" s="82">
        <v>0</v>
      </c>
      <c r="K193" s="82">
        <f t="shared" ref="K193:K200" si="54">SUM(I193:J193)</f>
        <v>1339346</v>
      </c>
    </row>
    <row r="194" spans="1:11">
      <c r="A194" s="52" t="s">
        <v>187</v>
      </c>
      <c r="B194" s="54" t="s">
        <v>275</v>
      </c>
      <c r="C194" s="50">
        <v>117211</v>
      </c>
      <c r="D194" s="91">
        <v>0</v>
      </c>
      <c r="E194" s="91">
        <f t="shared" si="52"/>
        <v>117211</v>
      </c>
      <c r="F194" s="50">
        <v>0</v>
      </c>
      <c r="G194" s="91">
        <v>0</v>
      </c>
      <c r="H194" s="91">
        <f t="shared" si="53"/>
        <v>0</v>
      </c>
      <c r="I194" s="82">
        <v>0</v>
      </c>
      <c r="J194" s="82">
        <v>0</v>
      </c>
      <c r="K194" s="82">
        <f t="shared" si="54"/>
        <v>0</v>
      </c>
    </row>
    <row r="195" spans="1:11">
      <c r="A195" s="52" t="s">
        <v>187</v>
      </c>
      <c r="B195" s="54" t="s">
        <v>276</v>
      </c>
      <c r="C195" s="50">
        <v>700840</v>
      </c>
      <c r="D195" s="91">
        <v>0</v>
      </c>
      <c r="E195" s="91">
        <f t="shared" si="52"/>
        <v>700840</v>
      </c>
      <c r="F195" s="50">
        <v>0</v>
      </c>
      <c r="G195" s="91">
        <v>0</v>
      </c>
      <c r="H195" s="91">
        <f t="shared" si="53"/>
        <v>0</v>
      </c>
      <c r="I195" s="82">
        <v>0</v>
      </c>
      <c r="J195" s="82">
        <v>0</v>
      </c>
      <c r="K195" s="82">
        <f t="shared" si="54"/>
        <v>0</v>
      </c>
    </row>
    <row r="196" spans="1:11">
      <c r="A196" s="52" t="s">
        <v>187</v>
      </c>
      <c r="B196" s="55" t="s">
        <v>277</v>
      </c>
      <c r="C196" s="50">
        <v>1077000</v>
      </c>
      <c r="D196" s="91">
        <v>0</v>
      </c>
      <c r="E196" s="91">
        <f t="shared" si="52"/>
        <v>1077000</v>
      </c>
      <c r="F196" s="50">
        <v>0</v>
      </c>
      <c r="G196" s="91">
        <v>0</v>
      </c>
      <c r="H196" s="91">
        <f t="shared" si="53"/>
        <v>0</v>
      </c>
      <c r="I196" s="82">
        <v>0</v>
      </c>
      <c r="J196" s="82">
        <v>0</v>
      </c>
      <c r="K196" s="82">
        <f t="shared" si="54"/>
        <v>0</v>
      </c>
    </row>
    <row r="197" spans="1:11">
      <c r="A197" s="52" t="s">
        <v>187</v>
      </c>
      <c r="B197" s="56" t="s">
        <v>278</v>
      </c>
      <c r="C197" s="50">
        <v>1144922</v>
      </c>
      <c r="D197" s="91">
        <v>0</v>
      </c>
      <c r="E197" s="91">
        <f t="shared" si="52"/>
        <v>1144922</v>
      </c>
      <c r="F197" s="50">
        <v>0</v>
      </c>
      <c r="G197" s="91">
        <v>0</v>
      </c>
      <c r="H197" s="91">
        <f t="shared" si="53"/>
        <v>0</v>
      </c>
      <c r="I197" s="82">
        <v>0</v>
      </c>
      <c r="J197" s="82">
        <v>0</v>
      </c>
      <c r="K197" s="82">
        <f t="shared" si="54"/>
        <v>0</v>
      </c>
    </row>
    <row r="198" spans="1:11" ht="24">
      <c r="A198" s="77" t="s">
        <v>173</v>
      </c>
      <c r="B198" s="97" t="s">
        <v>325</v>
      </c>
      <c r="C198" s="75">
        <v>178200</v>
      </c>
      <c r="D198" s="91">
        <v>0</v>
      </c>
      <c r="E198" s="75">
        <f>SUM(C198:D198)</f>
        <v>178200</v>
      </c>
      <c r="F198" s="75"/>
      <c r="G198" s="75"/>
      <c r="H198" s="123"/>
      <c r="I198" s="75"/>
      <c r="J198" s="75"/>
      <c r="K198" s="75"/>
    </row>
    <row r="199" spans="1:11">
      <c r="A199" s="4" t="s">
        <v>190</v>
      </c>
      <c r="B199" s="5" t="s">
        <v>191</v>
      </c>
      <c r="C199" s="50">
        <v>432848</v>
      </c>
      <c r="D199" s="91">
        <v>0</v>
      </c>
      <c r="E199" s="91">
        <f t="shared" si="52"/>
        <v>432848</v>
      </c>
      <c r="F199" s="50">
        <v>361000</v>
      </c>
      <c r="G199" s="91">
        <v>0</v>
      </c>
      <c r="H199" s="91">
        <f t="shared" si="53"/>
        <v>361000</v>
      </c>
      <c r="I199" s="82">
        <v>361000</v>
      </c>
      <c r="J199" s="82">
        <v>0</v>
      </c>
      <c r="K199" s="82">
        <f t="shared" si="54"/>
        <v>361000</v>
      </c>
    </row>
    <row r="200" spans="1:11">
      <c r="A200" s="4" t="s">
        <v>192</v>
      </c>
      <c r="B200" s="5" t="s">
        <v>193</v>
      </c>
      <c r="C200" s="50">
        <v>54100</v>
      </c>
      <c r="D200" s="91">
        <v>0</v>
      </c>
      <c r="E200" s="91">
        <f t="shared" si="52"/>
        <v>54100</v>
      </c>
      <c r="F200" s="50">
        <v>51100</v>
      </c>
      <c r="G200" s="91">
        <v>0</v>
      </c>
      <c r="H200" s="91">
        <f t="shared" si="53"/>
        <v>51100</v>
      </c>
      <c r="I200" s="82">
        <v>51100</v>
      </c>
      <c r="J200" s="82">
        <v>0</v>
      </c>
      <c r="K200" s="82">
        <f t="shared" si="54"/>
        <v>51100</v>
      </c>
    </row>
    <row r="201" spans="1:11">
      <c r="A201" s="13" t="s">
        <v>194</v>
      </c>
      <c r="B201" s="9" t="s">
        <v>195</v>
      </c>
      <c r="C201" s="36">
        <v>8181363</v>
      </c>
      <c r="D201" s="92">
        <f>SUM(D192:D200)</f>
        <v>60590</v>
      </c>
      <c r="E201" s="92">
        <f>SUM(C201:D201)</f>
        <v>8241953</v>
      </c>
      <c r="F201" s="36">
        <v>3253493</v>
      </c>
      <c r="G201" s="92">
        <f>SUM(G192:G200)</f>
        <v>0</v>
      </c>
      <c r="H201" s="122">
        <f>SUM(F201:G201)</f>
        <v>3253493</v>
      </c>
      <c r="I201" s="92">
        <f>SUM(I192:I200)</f>
        <v>3253493</v>
      </c>
      <c r="J201" s="92">
        <f>SUM(J192:J200)</f>
        <v>0</v>
      </c>
      <c r="K201" s="92">
        <f>SUM(I201:J201)</f>
        <v>3253493</v>
      </c>
    </row>
    <row r="202" spans="1:11">
      <c r="A202" s="40" t="s">
        <v>196</v>
      </c>
      <c r="B202" s="5" t="s">
        <v>197</v>
      </c>
      <c r="C202" s="21">
        <v>680347</v>
      </c>
      <c r="D202" s="86">
        <v>10000</v>
      </c>
      <c r="E202" s="86">
        <f>SUM(C202:D202)</f>
        <v>690347</v>
      </c>
      <c r="F202" s="21">
        <v>627747</v>
      </c>
      <c r="G202" s="86">
        <v>0</v>
      </c>
      <c r="H202" s="116">
        <f>SUM(F202:G202)</f>
        <v>627747</v>
      </c>
      <c r="I202" s="86">
        <v>627747</v>
      </c>
      <c r="J202" s="86">
        <v>0</v>
      </c>
      <c r="K202" s="86">
        <f>SUM(I202:J202)</f>
        <v>627747</v>
      </c>
    </row>
    <row r="203" spans="1:11">
      <c r="A203" s="40" t="s">
        <v>198</v>
      </c>
      <c r="B203" s="5" t="s">
        <v>199</v>
      </c>
      <c r="C203" s="47">
        <v>107689</v>
      </c>
      <c r="D203" s="95">
        <v>0</v>
      </c>
      <c r="E203" s="95">
        <f>SUM(C203:D203)</f>
        <v>107689</v>
      </c>
      <c r="F203" s="6">
        <v>0</v>
      </c>
      <c r="G203" s="82">
        <v>0</v>
      </c>
      <c r="H203" s="91">
        <f>SUM(F203:G203)</f>
        <v>0</v>
      </c>
      <c r="I203" s="82">
        <v>0</v>
      </c>
      <c r="J203" s="82">
        <v>0</v>
      </c>
      <c r="K203" s="82">
        <f>SUM(I203:J203)</f>
        <v>0</v>
      </c>
    </row>
    <row r="204" spans="1:11">
      <c r="A204" s="13" t="s">
        <v>200</v>
      </c>
      <c r="B204" s="9" t="s">
        <v>201</v>
      </c>
      <c r="C204" s="36">
        <v>788036</v>
      </c>
      <c r="D204" s="92">
        <f>SUM(D202:D203)</f>
        <v>10000</v>
      </c>
      <c r="E204" s="92">
        <f>SUM(C204:D204)</f>
        <v>798036</v>
      </c>
      <c r="F204" s="36">
        <v>627747</v>
      </c>
      <c r="G204" s="92">
        <f>SUM(G202:G203)</f>
        <v>0</v>
      </c>
      <c r="H204" s="122">
        <f>SUM(F204:G204)</f>
        <v>627747</v>
      </c>
      <c r="I204" s="92">
        <f t="shared" ref="I204" si="55">SUM(I202:I203)</f>
        <v>627747</v>
      </c>
      <c r="J204" s="92">
        <f>SUM(J202:J203)</f>
        <v>0</v>
      </c>
      <c r="K204" s="92">
        <f>SUM(I204:J204)</f>
        <v>627747</v>
      </c>
    </row>
    <row r="205" spans="1:11">
      <c r="A205" s="4" t="s">
        <v>202</v>
      </c>
      <c r="B205" s="5" t="s">
        <v>294</v>
      </c>
      <c r="C205" s="53">
        <v>455600</v>
      </c>
      <c r="D205" s="90">
        <v>640</v>
      </c>
      <c r="E205" s="90">
        <f t="shared" ref="E205:E215" si="56">SUM(C205:D205)</f>
        <v>456240</v>
      </c>
      <c r="F205" s="53">
        <v>455600</v>
      </c>
      <c r="G205" s="90">
        <v>0</v>
      </c>
      <c r="H205" s="93">
        <f t="shared" ref="H205:H215" si="57">SUM(F205:G205)</f>
        <v>455600</v>
      </c>
      <c r="I205" s="90">
        <v>455600</v>
      </c>
      <c r="J205" s="90">
        <v>0</v>
      </c>
      <c r="K205" s="90">
        <f t="shared" ref="K205:K215" si="58">SUM(I205:J205)</f>
        <v>455600</v>
      </c>
    </row>
    <row r="206" spans="1:11">
      <c r="A206" s="37" t="s">
        <v>203</v>
      </c>
      <c r="B206" s="5" t="s">
        <v>204</v>
      </c>
      <c r="C206" s="19">
        <v>1152324</v>
      </c>
      <c r="D206" s="90">
        <v>0</v>
      </c>
      <c r="E206" s="90">
        <f t="shared" si="56"/>
        <v>1152324</v>
      </c>
      <c r="F206" s="19">
        <v>1096324</v>
      </c>
      <c r="G206" s="90">
        <v>0</v>
      </c>
      <c r="H206" s="93">
        <f t="shared" si="57"/>
        <v>1096324</v>
      </c>
      <c r="I206" s="90">
        <v>1096324</v>
      </c>
      <c r="J206" s="90">
        <v>0</v>
      </c>
      <c r="K206" s="90">
        <f t="shared" si="58"/>
        <v>1096324</v>
      </c>
    </row>
    <row r="207" spans="1:11">
      <c r="A207" s="37" t="s">
        <v>203</v>
      </c>
      <c r="B207" s="5" t="s">
        <v>205</v>
      </c>
      <c r="C207" s="19">
        <v>402447</v>
      </c>
      <c r="D207" s="90">
        <v>9600</v>
      </c>
      <c r="E207" s="90">
        <f t="shared" si="56"/>
        <v>412047</v>
      </c>
      <c r="F207" s="19">
        <v>359381</v>
      </c>
      <c r="G207" s="90">
        <v>0</v>
      </c>
      <c r="H207" s="93">
        <f t="shared" si="57"/>
        <v>359381</v>
      </c>
      <c r="I207" s="90">
        <v>359381</v>
      </c>
      <c r="J207" s="90">
        <v>0</v>
      </c>
      <c r="K207" s="90">
        <f t="shared" si="58"/>
        <v>359381</v>
      </c>
    </row>
    <row r="208" spans="1:11">
      <c r="A208" s="37" t="s">
        <v>203</v>
      </c>
      <c r="B208" s="5" t="s">
        <v>206</v>
      </c>
      <c r="C208" s="19">
        <v>126664</v>
      </c>
      <c r="D208" s="90">
        <v>5500</v>
      </c>
      <c r="E208" s="90">
        <f t="shared" si="56"/>
        <v>132164</v>
      </c>
      <c r="F208" s="19">
        <v>121000</v>
      </c>
      <c r="G208" s="90">
        <v>0</v>
      </c>
      <c r="H208" s="93">
        <f t="shared" si="57"/>
        <v>121000</v>
      </c>
      <c r="I208" s="90">
        <v>121000</v>
      </c>
      <c r="J208" s="90">
        <v>0</v>
      </c>
      <c r="K208" s="90">
        <f t="shared" si="58"/>
        <v>121000</v>
      </c>
    </row>
    <row r="209" spans="1:12">
      <c r="A209" s="37" t="s">
        <v>207</v>
      </c>
      <c r="B209" s="5" t="s">
        <v>208</v>
      </c>
      <c r="C209" s="19">
        <v>870925</v>
      </c>
      <c r="D209" s="90">
        <v>28880</v>
      </c>
      <c r="E209" s="90">
        <f t="shared" si="56"/>
        <v>899805</v>
      </c>
      <c r="F209" s="19">
        <v>786170</v>
      </c>
      <c r="G209" s="90">
        <v>0</v>
      </c>
      <c r="H209" s="93">
        <f t="shared" si="57"/>
        <v>786170</v>
      </c>
      <c r="I209" s="90">
        <v>786170</v>
      </c>
      <c r="J209" s="90">
        <v>0</v>
      </c>
      <c r="K209" s="90">
        <f t="shared" si="58"/>
        <v>786170</v>
      </c>
    </row>
    <row r="210" spans="1:12">
      <c r="A210" s="37" t="s">
        <v>209</v>
      </c>
      <c r="B210" s="5" t="s">
        <v>210</v>
      </c>
      <c r="C210" s="19">
        <v>65000</v>
      </c>
      <c r="D210" s="90">
        <v>0</v>
      </c>
      <c r="E210" s="90">
        <f t="shared" si="56"/>
        <v>65000</v>
      </c>
      <c r="F210" s="19">
        <v>65000</v>
      </c>
      <c r="G210" s="90">
        <v>0</v>
      </c>
      <c r="H210" s="93">
        <f t="shared" si="57"/>
        <v>65000</v>
      </c>
      <c r="I210" s="90">
        <v>65000</v>
      </c>
      <c r="J210" s="90">
        <v>0</v>
      </c>
      <c r="K210" s="90">
        <f t="shared" si="58"/>
        <v>65000</v>
      </c>
    </row>
    <row r="211" spans="1:12">
      <c r="A211" s="37" t="s">
        <v>211</v>
      </c>
      <c r="B211" s="5" t="s">
        <v>212</v>
      </c>
      <c r="C211" s="19">
        <v>175785</v>
      </c>
      <c r="D211" s="90">
        <v>0</v>
      </c>
      <c r="E211" s="90">
        <f t="shared" si="56"/>
        <v>175785</v>
      </c>
      <c r="F211" s="19">
        <v>124810</v>
      </c>
      <c r="G211" s="90">
        <v>0</v>
      </c>
      <c r="H211" s="93">
        <f t="shared" si="57"/>
        <v>124810</v>
      </c>
      <c r="I211" s="90">
        <v>124810</v>
      </c>
      <c r="J211" s="90">
        <v>0</v>
      </c>
      <c r="K211" s="90">
        <f t="shared" si="58"/>
        <v>124810</v>
      </c>
    </row>
    <row r="212" spans="1:12">
      <c r="A212" s="37" t="s">
        <v>211</v>
      </c>
      <c r="B212" s="5" t="s">
        <v>337</v>
      </c>
      <c r="C212" s="19">
        <v>551762</v>
      </c>
      <c r="D212" s="90">
        <v>-250</v>
      </c>
      <c r="E212" s="90">
        <f t="shared" si="56"/>
        <v>551512</v>
      </c>
      <c r="F212" s="19">
        <v>531038</v>
      </c>
      <c r="G212" s="90">
        <v>0</v>
      </c>
      <c r="H212" s="93">
        <f t="shared" si="57"/>
        <v>531038</v>
      </c>
      <c r="I212" s="90">
        <v>531038</v>
      </c>
      <c r="J212" s="90">
        <v>0</v>
      </c>
      <c r="K212" s="90">
        <f t="shared" si="58"/>
        <v>531038</v>
      </c>
      <c r="L212" s="80"/>
    </row>
    <row r="213" spans="1:12">
      <c r="A213" s="37" t="s">
        <v>211</v>
      </c>
      <c r="B213" s="5" t="s">
        <v>92</v>
      </c>
      <c r="C213" s="19">
        <v>25846</v>
      </c>
      <c r="D213" s="90">
        <v>0</v>
      </c>
      <c r="E213" s="90">
        <f t="shared" si="56"/>
        <v>25846</v>
      </c>
      <c r="F213" s="19">
        <v>0</v>
      </c>
      <c r="G213" s="90">
        <v>0</v>
      </c>
      <c r="H213" s="93">
        <f t="shared" si="57"/>
        <v>0</v>
      </c>
      <c r="I213" s="90">
        <v>0</v>
      </c>
      <c r="J213" s="90">
        <v>0</v>
      </c>
      <c r="K213" s="90">
        <f t="shared" si="58"/>
        <v>0</v>
      </c>
      <c r="L213" s="31"/>
    </row>
    <row r="214" spans="1:12">
      <c r="A214" s="37" t="s">
        <v>211</v>
      </c>
      <c r="B214" s="5" t="s">
        <v>213</v>
      </c>
      <c r="C214" s="19">
        <v>23633</v>
      </c>
      <c r="D214" s="90">
        <v>9800</v>
      </c>
      <c r="E214" s="90">
        <f t="shared" si="56"/>
        <v>33433</v>
      </c>
      <c r="F214" s="19">
        <v>21433</v>
      </c>
      <c r="G214" s="90">
        <v>0</v>
      </c>
      <c r="H214" s="93">
        <f t="shared" si="57"/>
        <v>21433</v>
      </c>
      <c r="I214" s="90">
        <v>21433</v>
      </c>
      <c r="J214" s="90">
        <v>0</v>
      </c>
      <c r="K214" s="90">
        <f t="shared" si="58"/>
        <v>21433</v>
      </c>
    </row>
    <row r="215" spans="1:12">
      <c r="A215" s="37" t="s">
        <v>211</v>
      </c>
      <c r="B215" s="5" t="s">
        <v>214</v>
      </c>
      <c r="C215" s="19">
        <v>25250</v>
      </c>
      <c r="D215" s="90">
        <v>0</v>
      </c>
      <c r="E215" s="90">
        <f t="shared" si="56"/>
        <v>25250</v>
      </c>
      <c r="F215" s="19">
        <v>8000</v>
      </c>
      <c r="G215" s="90">
        <v>0</v>
      </c>
      <c r="H215" s="93">
        <f t="shared" si="57"/>
        <v>8000</v>
      </c>
      <c r="I215" s="90">
        <v>8000</v>
      </c>
      <c r="J215" s="90">
        <v>0</v>
      </c>
      <c r="K215" s="90">
        <f t="shared" si="58"/>
        <v>8000</v>
      </c>
    </row>
    <row r="216" spans="1:12">
      <c r="A216" s="13" t="s">
        <v>215</v>
      </c>
      <c r="B216" s="9" t="s">
        <v>216</v>
      </c>
      <c r="C216" s="36">
        <v>3875236</v>
      </c>
      <c r="D216" s="92">
        <f>SUM(D205:D215)</f>
        <v>54170</v>
      </c>
      <c r="E216" s="92">
        <f>SUM(C216:D216)</f>
        <v>3929406</v>
      </c>
      <c r="F216" s="36">
        <v>3568756</v>
      </c>
      <c r="G216" s="92">
        <f>SUM(G205:G215)</f>
        <v>0</v>
      </c>
      <c r="H216" s="122">
        <f>SUM(F216:G216)</f>
        <v>3568756</v>
      </c>
      <c r="I216" s="92">
        <f>SUM(I205:I215)</f>
        <v>3568756</v>
      </c>
      <c r="J216" s="92">
        <f>SUM(J205:J215)</f>
        <v>0</v>
      </c>
      <c r="K216" s="92">
        <f>SUM(I216:J216)</f>
        <v>3568756</v>
      </c>
    </row>
    <row r="217" spans="1:12">
      <c r="A217" s="4" t="s">
        <v>217</v>
      </c>
      <c r="B217" s="38" t="s">
        <v>218</v>
      </c>
      <c r="C217" s="50">
        <v>5798890</v>
      </c>
      <c r="D217" s="91">
        <v>0</v>
      </c>
      <c r="E217" s="91">
        <f>SUM(C217:D217)</f>
        <v>5798890</v>
      </c>
      <c r="F217" s="50">
        <v>5588206</v>
      </c>
      <c r="G217" s="91">
        <v>0</v>
      </c>
      <c r="H217" s="91">
        <f>SUM(F217:G217)</f>
        <v>5588206</v>
      </c>
      <c r="I217" s="82">
        <v>5588206</v>
      </c>
      <c r="J217" s="82">
        <v>0</v>
      </c>
      <c r="K217" s="82">
        <f>SUM(I217:J217)</f>
        <v>5588206</v>
      </c>
    </row>
    <row r="218" spans="1:12">
      <c r="A218" s="4" t="s">
        <v>219</v>
      </c>
      <c r="B218" s="38" t="s">
        <v>220</v>
      </c>
      <c r="C218" s="50">
        <v>662237</v>
      </c>
      <c r="D218" s="91">
        <v>2561</v>
      </c>
      <c r="E218" s="91">
        <f t="shared" ref="E218:E250" si="59">SUM(C218:D218)</f>
        <v>664798</v>
      </c>
      <c r="F218" s="50">
        <v>626562</v>
      </c>
      <c r="G218" s="91">
        <v>0</v>
      </c>
      <c r="H218" s="91">
        <f t="shared" ref="H218:H250" si="60">SUM(F218:G218)</f>
        <v>626562</v>
      </c>
      <c r="I218" s="82">
        <v>626562</v>
      </c>
      <c r="J218" s="82">
        <v>0</v>
      </c>
      <c r="K218" s="82">
        <f t="shared" ref="K218:K250" si="61">SUM(I218:J218)</f>
        <v>626562</v>
      </c>
    </row>
    <row r="219" spans="1:12">
      <c r="A219" s="4" t="s">
        <v>217</v>
      </c>
      <c r="B219" s="38" t="s">
        <v>221</v>
      </c>
      <c r="C219" s="50">
        <v>2526989</v>
      </c>
      <c r="D219" s="91">
        <v>-37468</v>
      </c>
      <c r="E219" s="91">
        <f t="shared" si="59"/>
        <v>2489521</v>
      </c>
      <c r="F219" s="50">
        <v>2482129</v>
      </c>
      <c r="G219" s="91">
        <v>0</v>
      </c>
      <c r="H219" s="91">
        <f t="shared" si="60"/>
        <v>2482129</v>
      </c>
      <c r="I219" s="82">
        <v>2482129</v>
      </c>
      <c r="J219" s="82">
        <v>0</v>
      </c>
      <c r="K219" s="82">
        <f t="shared" si="61"/>
        <v>2482129</v>
      </c>
    </row>
    <row r="220" spans="1:12">
      <c r="A220" s="4" t="s">
        <v>217</v>
      </c>
      <c r="B220" s="38" t="s">
        <v>222</v>
      </c>
      <c r="C220" s="50">
        <v>1672175</v>
      </c>
      <c r="D220" s="91">
        <v>7854</v>
      </c>
      <c r="E220" s="91">
        <f t="shared" si="59"/>
        <v>1680029</v>
      </c>
      <c r="F220" s="50">
        <v>1599828</v>
      </c>
      <c r="G220" s="91">
        <v>0</v>
      </c>
      <c r="H220" s="91">
        <f t="shared" si="60"/>
        <v>1599828</v>
      </c>
      <c r="I220" s="82">
        <v>1599828</v>
      </c>
      <c r="J220" s="82">
        <v>0</v>
      </c>
      <c r="K220" s="82">
        <f t="shared" si="61"/>
        <v>1599828</v>
      </c>
    </row>
    <row r="221" spans="1:12">
      <c r="A221" s="4" t="s">
        <v>217</v>
      </c>
      <c r="B221" s="38" t="s">
        <v>223</v>
      </c>
      <c r="C221" s="50">
        <v>2208840</v>
      </c>
      <c r="D221" s="91">
        <v>7316</v>
      </c>
      <c r="E221" s="91">
        <f t="shared" si="59"/>
        <v>2216156</v>
      </c>
      <c r="F221" s="50">
        <v>2020999</v>
      </c>
      <c r="G221" s="91">
        <v>0</v>
      </c>
      <c r="H221" s="91">
        <f t="shared" si="60"/>
        <v>2020999</v>
      </c>
      <c r="I221" s="82">
        <v>2020999</v>
      </c>
      <c r="J221" s="82">
        <v>0</v>
      </c>
      <c r="K221" s="82">
        <f t="shared" si="61"/>
        <v>2020999</v>
      </c>
    </row>
    <row r="222" spans="1:12">
      <c r="A222" s="4" t="s">
        <v>224</v>
      </c>
      <c r="B222" s="38" t="s">
        <v>225</v>
      </c>
      <c r="C222" s="50">
        <v>1730437</v>
      </c>
      <c r="D222" s="91">
        <v>979</v>
      </c>
      <c r="E222" s="91">
        <f t="shared" si="59"/>
        <v>1731416</v>
      </c>
      <c r="F222" s="50">
        <v>1706824</v>
      </c>
      <c r="G222" s="91">
        <v>0</v>
      </c>
      <c r="H222" s="91">
        <f t="shared" si="60"/>
        <v>1706824</v>
      </c>
      <c r="I222" s="82">
        <v>1706824</v>
      </c>
      <c r="J222" s="82">
        <v>0</v>
      </c>
      <c r="K222" s="82">
        <f t="shared" si="61"/>
        <v>1706824</v>
      </c>
    </row>
    <row r="223" spans="1:12">
      <c r="A223" s="4" t="s">
        <v>224</v>
      </c>
      <c r="B223" s="38" t="s">
        <v>226</v>
      </c>
      <c r="C223" s="50">
        <v>1293903</v>
      </c>
      <c r="D223" s="91">
        <v>0</v>
      </c>
      <c r="E223" s="91">
        <f t="shared" si="59"/>
        <v>1293903</v>
      </c>
      <c r="F223" s="50">
        <v>1284993</v>
      </c>
      <c r="G223" s="91">
        <v>0</v>
      </c>
      <c r="H223" s="91">
        <f t="shared" si="60"/>
        <v>1284993</v>
      </c>
      <c r="I223" s="82">
        <v>1284993</v>
      </c>
      <c r="J223" s="82">
        <v>0</v>
      </c>
      <c r="K223" s="82">
        <f t="shared" si="61"/>
        <v>1284993</v>
      </c>
    </row>
    <row r="224" spans="1:12">
      <c r="A224" s="4" t="s">
        <v>224</v>
      </c>
      <c r="B224" s="38" t="s">
        <v>227</v>
      </c>
      <c r="C224" s="50">
        <v>1468970</v>
      </c>
      <c r="D224" s="91">
        <v>1545</v>
      </c>
      <c r="E224" s="91">
        <f t="shared" si="59"/>
        <v>1470515</v>
      </c>
      <c r="F224" s="50">
        <v>1444717</v>
      </c>
      <c r="G224" s="91">
        <v>0</v>
      </c>
      <c r="H224" s="91">
        <f t="shared" si="60"/>
        <v>1444717</v>
      </c>
      <c r="I224" s="82">
        <v>1444717</v>
      </c>
      <c r="J224" s="82">
        <v>0</v>
      </c>
      <c r="K224" s="82">
        <f t="shared" si="61"/>
        <v>1444717</v>
      </c>
    </row>
    <row r="225" spans="1:14">
      <c r="A225" s="4" t="s">
        <v>224</v>
      </c>
      <c r="B225" s="38" t="s">
        <v>228</v>
      </c>
      <c r="C225" s="50">
        <v>1402437</v>
      </c>
      <c r="D225" s="91">
        <v>982</v>
      </c>
      <c r="E225" s="91">
        <f t="shared" si="59"/>
        <v>1403419</v>
      </c>
      <c r="F225" s="50">
        <v>1377420</v>
      </c>
      <c r="G225" s="91">
        <v>0</v>
      </c>
      <c r="H225" s="91">
        <f t="shared" si="60"/>
        <v>1377420</v>
      </c>
      <c r="I225" s="82">
        <v>1377420</v>
      </c>
      <c r="J225" s="82">
        <v>0</v>
      </c>
      <c r="K225" s="82">
        <f t="shared" si="61"/>
        <v>1377420</v>
      </c>
    </row>
    <row r="226" spans="1:14">
      <c r="A226" s="4" t="s">
        <v>224</v>
      </c>
      <c r="B226" s="38" t="s">
        <v>229</v>
      </c>
      <c r="C226" s="50">
        <v>1578434</v>
      </c>
      <c r="D226" s="91">
        <v>0</v>
      </c>
      <c r="E226" s="91">
        <f t="shared" si="59"/>
        <v>1578434</v>
      </c>
      <c r="F226" s="50">
        <v>1539964</v>
      </c>
      <c r="G226" s="91">
        <v>0</v>
      </c>
      <c r="H226" s="91">
        <f t="shared" si="60"/>
        <v>1539964</v>
      </c>
      <c r="I226" s="82">
        <v>1552064</v>
      </c>
      <c r="J226" s="82">
        <v>0</v>
      </c>
      <c r="K226" s="82">
        <f t="shared" si="61"/>
        <v>1552064</v>
      </c>
    </row>
    <row r="227" spans="1:14">
      <c r="A227" s="4" t="s">
        <v>230</v>
      </c>
      <c r="B227" s="38" t="s">
        <v>231</v>
      </c>
      <c r="C227" s="50">
        <v>393779</v>
      </c>
      <c r="D227" s="91">
        <v>11119</v>
      </c>
      <c r="E227" s="91">
        <f t="shared" si="59"/>
        <v>404898</v>
      </c>
      <c r="F227" s="50">
        <v>391773</v>
      </c>
      <c r="G227" s="91">
        <v>0</v>
      </c>
      <c r="H227" s="91">
        <f t="shared" si="60"/>
        <v>391773</v>
      </c>
      <c r="I227" s="82">
        <v>391773</v>
      </c>
      <c r="J227" s="82">
        <v>0</v>
      </c>
      <c r="K227" s="82">
        <f t="shared" si="61"/>
        <v>391773</v>
      </c>
    </row>
    <row r="228" spans="1:14">
      <c r="A228" s="4" t="s">
        <v>230</v>
      </c>
      <c r="B228" s="38" t="s">
        <v>232</v>
      </c>
      <c r="C228" s="50">
        <v>233937</v>
      </c>
      <c r="D228" s="91">
        <v>0</v>
      </c>
      <c r="E228" s="91">
        <f t="shared" si="59"/>
        <v>233937</v>
      </c>
      <c r="F228" s="50">
        <v>224710</v>
      </c>
      <c r="G228" s="91">
        <v>0</v>
      </c>
      <c r="H228" s="91">
        <f t="shared" si="60"/>
        <v>224710</v>
      </c>
      <c r="I228" s="82">
        <v>224710</v>
      </c>
      <c r="J228" s="82">
        <v>0</v>
      </c>
      <c r="K228" s="82">
        <f t="shared" si="61"/>
        <v>224710</v>
      </c>
    </row>
    <row r="229" spans="1:14">
      <c r="A229" s="4" t="s">
        <v>230</v>
      </c>
      <c r="B229" s="38" t="s">
        <v>233</v>
      </c>
      <c r="C229" s="50">
        <v>878273</v>
      </c>
      <c r="D229" s="91">
        <v>56308</v>
      </c>
      <c r="E229" s="91">
        <f t="shared" si="59"/>
        <v>934581</v>
      </c>
      <c r="F229" s="50">
        <v>858752</v>
      </c>
      <c r="G229" s="91">
        <v>0</v>
      </c>
      <c r="H229" s="91">
        <f t="shared" si="60"/>
        <v>858752</v>
      </c>
      <c r="I229" s="82">
        <v>858752</v>
      </c>
      <c r="J229" s="82">
        <v>0</v>
      </c>
      <c r="K229" s="82">
        <f t="shared" si="61"/>
        <v>858752</v>
      </c>
    </row>
    <row r="230" spans="1:14">
      <c r="A230" s="4" t="s">
        <v>217</v>
      </c>
      <c r="B230" s="38" t="s">
        <v>234</v>
      </c>
      <c r="C230" s="50">
        <v>359947</v>
      </c>
      <c r="D230" s="91">
        <v>263</v>
      </c>
      <c r="E230" s="91">
        <f t="shared" si="59"/>
        <v>360210</v>
      </c>
      <c r="F230" s="50">
        <v>349717</v>
      </c>
      <c r="G230" s="91">
        <v>0</v>
      </c>
      <c r="H230" s="91">
        <f t="shared" si="60"/>
        <v>349717</v>
      </c>
      <c r="I230" s="82">
        <v>349717</v>
      </c>
      <c r="J230" s="82">
        <v>0</v>
      </c>
      <c r="K230" s="82">
        <f t="shared" si="61"/>
        <v>349717</v>
      </c>
    </row>
    <row r="231" spans="1:14">
      <c r="A231" s="4" t="s">
        <v>230</v>
      </c>
      <c r="B231" s="38" t="s">
        <v>235</v>
      </c>
      <c r="C231" s="50">
        <v>255491</v>
      </c>
      <c r="D231" s="91">
        <v>0</v>
      </c>
      <c r="E231" s="91">
        <f t="shared" si="59"/>
        <v>255491</v>
      </c>
      <c r="F231" s="50">
        <v>239077</v>
      </c>
      <c r="G231" s="91">
        <v>0</v>
      </c>
      <c r="H231" s="91">
        <f t="shared" si="60"/>
        <v>239077</v>
      </c>
      <c r="I231" s="82">
        <v>239077</v>
      </c>
      <c r="J231" s="82">
        <v>0</v>
      </c>
      <c r="K231" s="82">
        <f t="shared" si="61"/>
        <v>239077</v>
      </c>
    </row>
    <row r="232" spans="1:14">
      <c r="A232" s="37" t="s">
        <v>230</v>
      </c>
      <c r="B232" s="38" t="s">
        <v>288</v>
      </c>
      <c r="C232" s="50">
        <v>501270</v>
      </c>
      <c r="D232" s="91">
        <v>64877</v>
      </c>
      <c r="E232" s="91">
        <f t="shared" si="59"/>
        <v>566147</v>
      </c>
      <c r="F232" s="50">
        <v>486272</v>
      </c>
      <c r="G232" s="91">
        <v>0</v>
      </c>
      <c r="H232" s="91">
        <f t="shared" si="60"/>
        <v>486272</v>
      </c>
      <c r="I232" s="82">
        <v>486272</v>
      </c>
      <c r="J232" s="82">
        <v>0</v>
      </c>
      <c r="K232" s="82">
        <f t="shared" si="61"/>
        <v>486272</v>
      </c>
    </row>
    <row r="233" spans="1:14">
      <c r="A233" s="37" t="s">
        <v>230</v>
      </c>
      <c r="B233" s="38" t="s">
        <v>236</v>
      </c>
      <c r="C233" s="50">
        <v>501720</v>
      </c>
      <c r="D233" s="91">
        <v>0</v>
      </c>
      <c r="E233" s="91">
        <f t="shared" si="59"/>
        <v>501720</v>
      </c>
      <c r="F233" s="50">
        <v>455316</v>
      </c>
      <c r="G233" s="91">
        <v>0</v>
      </c>
      <c r="H233" s="91">
        <f t="shared" si="60"/>
        <v>455316</v>
      </c>
      <c r="I233" s="82">
        <v>455316</v>
      </c>
      <c r="J233" s="82">
        <v>0</v>
      </c>
      <c r="K233" s="82">
        <f t="shared" si="61"/>
        <v>455316</v>
      </c>
    </row>
    <row r="234" spans="1:14">
      <c r="A234" s="37" t="s">
        <v>230</v>
      </c>
      <c r="B234" s="41" t="s">
        <v>237</v>
      </c>
      <c r="C234" s="50">
        <v>4510</v>
      </c>
      <c r="D234" s="91">
        <v>0</v>
      </c>
      <c r="E234" s="91">
        <f t="shared" si="59"/>
        <v>4510</v>
      </c>
      <c r="F234" s="50">
        <v>4510</v>
      </c>
      <c r="G234" s="91">
        <v>0</v>
      </c>
      <c r="H234" s="91">
        <f t="shared" si="60"/>
        <v>4510</v>
      </c>
      <c r="I234" s="82">
        <v>4510</v>
      </c>
      <c r="J234" s="82">
        <v>0</v>
      </c>
      <c r="K234" s="82">
        <f t="shared" si="61"/>
        <v>4510</v>
      </c>
    </row>
    <row r="235" spans="1:14">
      <c r="A235" s="37" t="s">
        <v>239</v>
      </c>
      <c r="B235" s="38" t="s">
        <v>240</v>
      </c>
      <c r="C235" s="50">
        <v>87618</v>
      </c>
      <c r="D235" s="91">
        <v>0</v>
      </c>
      <c r="E235" s="91">
        <f t="shared" si="59"/>
        <v>87618</v>
      </c>
      <c r="F235" s="50">
        <v>0</v>
      </c>
      <c r="G235" s="91">
        <v>0</v>
      </c>
      <c r="H235" s="91">
        <f t="shared" si="60"/>
        <v>0</v>
      </c>
      <c r="I235" s="82">
        <v>0</v>
      </c>
      <c r="J235" s="82">
        <v>0</v>
      </c>
      <c r="K235" s="82">
        <f t="shared" si="61"/>
        <v>0</v>
      </c>
    </row>
    <row r="236" spans="1:14">
      <c r="A236" s="37" t="s">
        <v>239</v>
      </c>
      <c r="B236" s="38" t="s">
        <v>241</v>
      </c>
      <c r="C236" s="50">
        <v>49961</v>
      </c>
      <c r="D236" s="91">
        <v>0</v>
      </c>
      <c r="E236" s="91">
        <f t="shared" si="59"/>
        <v>49961</v>
      </c>
      <c r="F236" s="50">
        <v>0</v>
      </c>
      <c r="G236" s="91">
        <v>0</v>
      </c>
      <c r="H236" s="91">
        <f t="shared" si="60"/>
        <v>0</v>
      </c>
      <c r="I236" s="82">
        <v>0</v>
      </c>
      <c r="J236" s="82">
        <v>0</v>
      </c>
      <c r="K236" s="82">
        <f t="shared" si="61"/>
        <v>0</v>
      </c>
    </row>
    <row r="237" spans="1:14">
      <c r="A237" s="37" t="s">
        <v>242</v>
      </c>
      <c r="B237" s="38" t="s">
        <v>243</v>
      </c>
      <c r="C237" s="50">
        <v>47641</v>
      </c>
      <c r="D237" s="91">
        <v>248</v>
      </c>
      <c r="E237" s="91">
        <f t="shared" si="59"/>
        <v>47889</v>
      </c>
      <c r="F237" s="50">
        <v>0</v>
      </c>
      <c r="G237" s="91">
        <v>0</v>
      </c>
      <c r="H237" s="91">
        <f t="shared" si="60"/>
        <v>0</v>
      </c>
      <c r="I237" s="82">
        <v>0</v>
      </c>
      <c r="J237" s="82">
        <v>0</v>
      </c>
      <c r="K237" s="82">
        <f t="shared" si="61"/>
        <v>0</v>
      </c>
    </row>
    <row r="238" spans="1:14">
      <c r="A238" s="37" t="s">
        <v>242</v>
      </c>
      <c r="B238" s="38" t="s">
        <v>316</v>
      </c>
      <c r="C238" s="50">
        <v>4092338</v>
      </c>
      <c r="D238" s="91">
        <v>39194</v>
      </c>
      <c r="E238" s="91">
        <f t="shared" si="59"/>
        <v>4131532</v>
      </c>
      <c r="F238" s="50">
        <v>4346357</v>
      </c>
      <c r="G238" s="91">
        <v>0</v>
      </c>
      <c r="H238" s="91">
        <f t="shared" si="60"/>
        <v>4346357</v>
      </c>
      <c r="I238" s="82">
        <v>417400</v>
      </c>
      <c r="J238" s="82">
        <v>0</v>
      </c>
      <c r="K238" s="82">
        <f t="shared" si="61"/>
        <v>417400</v>
      </c>
      <c r="L238" s="31"/>
      <c r="M238" s="31"/>
      <c r="N238" s="31"/>
    </row>
    <row r="239" spans="1:14">
      <c r="A239" s="57" t="s">
        <v>242</v>
      </c>
      <c r="B239" s="38" t="s">
        <v>282</v>
      </c>
      <c r="C239" s="50">
        <v>2760</v>
      </c>
      <c r="D239" s="91">
        <v>0</v>
      </c>
      <c r="E239" s="91">
        <f t="shared" si="59"/>
        <v>2760</v>
      </c>
      <c r="F239" s="50">
        <v>0</v>
      </c>
      <c r="G239" s="91">
        <v>0</v>
      </c>
      <c r="H239" s="91">
        <f t="shared" si="60"/>
        <v>0</v>
      </c>
      <c r="I239" s="82">
        <v>0</v>
      </c>
      <c r="J239" s="82">
        <v>0</v>
      </c>
      <c r="K239" s="82">
        <f t="shared" si="61"/>
        <v>0</v>
      </c>
    </row>
    <row r="240" spans="1:14">
      <c r="A240" s="57" t="s">
        <v>283</v>
      </c>
      <c r="B240" s="38" t="s">
        <v>284</v>
      </c>
      <c r="C240" s="50">
        <v>5379</v>
      </c>
      <c r="D240" s="91">
        <v>0</v>
      </c>
      <c r="E240" s="91">
        <f t="shared" si="59"/>
        <v>5379</v>
      </c>
      <c r="F240" s="50">
        <v>0</v>
      </c>
      <c r="G240" s="91">
        <v>0</v>
      </c>
      <c r="H240" s="91">
        <f t="shared" si="60"/>
        <v>0</v>
      </c>
      <c r="I240" s="82">
        <v>0</v>
      </c>
      <c r="J240" s="82">
        <v>0</v>
      </c>
      <c r="K240" s="82">
        <f t="shared" si="61"/>
        <v>0</v>
      </c>
    </row>
    <row r="241" spans="1:15">
      <c r="A241" s="57" t="s">
        <v>239</v>
      </c>
      <c r="B241" s="38" t="s">
        <v>285</v>
      </c>
      <c r="C241" s="50">
        <v>8434</v>
      </c>
      <c r="D241" s="91">
        <v>587</v>
      </c>
      <c r="E241" s="91">
        <f t="shared" si="59"/>
        <v>9021</v>
      </c>
      <c r="F241" s="50">
        <v>0</v>
      </c>
      <c r="G241" s="91">
        <v>0</v>
      </c>
      <c r="H241" s="91">
        <f t="shared" si="60"/>
        <v>0</v>
      </c>
      <c r="I241" s="82">
        <v>0</v>
      </c>
      <c r="J241" s="82">
        <v>0</v>
      </c>
      <c r="K241" s="82">
        <f t="shared" si="61"/>
        <v>0</v>
      </c>
    </row>
    <row r="242" spans="1:15">
      <c r="A242" s="57" t="s">
        <v>239</v>
      </c>
      <c r="B242" s="38" t="s">
        <v>279</v>
      </c>
      <c r="C242" s="50">
        <v>15045</v>
      </c>
      <c r="D242" s="91">
        <v>0</v>
      </c>
      <c r="E242" s="91">
        <f t="shared" si="59"/>
        <v>15045</v>
      </c>
      <c r="F242" s="50">
        <v>0</v>
      </c>
      <c r="G242" s="91">
        <v>0</v>
      </c>
      <c r="H242" s="91">
        <f t="shared" si="60"/>
        <v>0</v>
      </c>
      <c r="I242" s="82">
        <v>0</v>
      </c>
      <c r="J242" s="82">
        <v>0</v>
      </c>
      <c r="K242" s="82">
        <f t="shared" si="61"/>
        <v>0</v>
      </c>
    </row>
    <row r="243" spans="1:15">
      <c r="A243" s="77" t="s">
        <v>239</v>
      </c>
      <c r="B243" s="98" t="s">
        <v>326</v>
      </c>
      <c r="C243" s="91">
        <v>499</v>
      </c>
      <c r="D243" s="91">
        <v>0</v>
      </c>
      <c r="E243" s="91">
        <f t="shared" si="59"/>
        <v>499</v>
      </c>
      <c r="F243" s="50">
        <v>0</v>
      </c>
      <c r="G243" s="91">
        <v>0</v>
      </c>
      <c r="H243" s="91">
        <f t="shared" ref="H243" si="62">SUM(F243:G243)</f>
        <v>0</v>
      </c>
      <c r="I243" s="82">
        <v>0</v>
      </c>
      <c r="J243" s="82">
        <v>0</v>
      </c>
      <c r="K243" s="82">
        <f t="shared" ref="K243" si="63">SUM(I243:J243)</f>
        <v>0</v>
      </c>
    </row>
    <row r="244" spans="1:15">
      <c r="A244" s="77" t="s">
        <v>239</v>
      </c>
      <c r="B244" s="103" t="s">
        <v>343</v>
      </c>
      <c r="C244" s="108">
        <v>0</v>
      </c>
      <c r="D244" s="108">
        <v>12771</v>
      </c>
      <c r="E244" s="108">
        <f t="shared" si="59"/>
        <v>12771</v>
      </c>
      <c r="F244" s="108"/>
      <c r="G244" s="108"/>
      <c r="H244" s="108"/>
      <c r="I244" s="104"/>
      <c r="J244" s="104"/>
      <c r="K244" s="104"/>
    </row>
    <row r="245" spans="1:15">
      <c r="A245" s="57" t="s">
        <v>280</v>
      </c>
      <c r="B245" s="38" t="s">
        <v>281</v>
      </c>
      <c r="C245" s="50">
        <v>15046</v>
      </c>
      <c r="D245" s="91">
        <v>0</v>
      </c>
      <c r="E245" s="91">
        <f t="shared" si="59"/>
        <v>15046</v>
      </c>
      <c r="F245" s="50">
        <v>0</v>
      </c>
      <c r="G245" s="91">
        <v>0</v>
      </c>
      <c r="H245" s="91">
        <f t="shared" si="60"/>
        <v>0</v>
      </c>
      <c r="I245" s="82">
        <v>0</v>
      </c>
      <c r="J245" s="82">
        <v>0</v>
      </c>
      <c r="K245" s="82">
        <f t="shared" si="61"/>
        <v>0</v>
      </c>
    </row>
    <row r="246" spans="1:15">
      <c r="A246" s="77" t="s">
        <v>239</v>
      </c>
      <c r="B246" s="78" t="s">
        <v>315</v>
      </c>
      <c r="C246" s="74">
        <v>850</v>
      </c>
      <c r="D246" s="91">
        <v>0</v>
      </c>
      <c r="E246" s="91">
        <f t="shared" si="59"/>
        <v>850</v>
      </c>
      <c r="F246" s="74">
        <v>0</v>
      </c>
      <c r="G246" s="91">
        <v>0</v>
      </c>
      <c r="H246" s="91">
        <f t="shared" si="60"/>
        <v>0</v>
      </c>
      <c r="I246" s="82">
        <v>0</v>
      </c>
      <c r="J246" s="82">
        <v>0</v>
      </c>
      <c r="K246" s="82">
        <f t="shared" si="61"/>
        <v>0</v>
      </c>
    </row>
    <row r="247" spans="1:15">
      <c r="A247" s="37" t="s">
        <v>244</v>
      </c>
      <c r="B247" s="38" t="s">
        <v>245</v>
      </c>
      <c r="C247" s="50">
        <v>171</v>
      </c>
      <c r="D247" s="91">
        <v>0</v>
      </c>
      <c r="E247" s="91">
        <f t="shared" si="59"/>
        <v>171</v>
      </c>
      <c r="F247" s="50">
        <v>0</v>
      </c>
      <c r="G247" s="91">
        <v>0</v>
      </c>
      <c r="H247" s="91">
        <f t="shared" si="60"/>
        <v>0</v>
      </c>
      <c r="I247" s="82">
        <v>0</v>
      </c>
      <c r="J247" s="82">
        <v>0</v>
      </c>
      <c r="K247" s="82">
        <f t="shared" si="61"/>
        <v>0</v>
      </c>
    </row>
    <row r="248" spans="1:15">
      <c r="A248" s="37" t="s">
        <v>239</v>
      </c>
      <c r="B248" s="5" t="s">
        <v>246</v>
      </c>
      <c r="C248" s="50">
        <v>748608</v>
      </c>
      <c r="D248" s="91">
        <v>7120</v>
      </c>
      <c r="E248" s="91">
        <f t="shared" si="59"/>
        <v>755728</v>
      </c>
      <c r="F248" s="50">
        <v>585797</v>
      </c>
      <c r="G248" s="91">
        <v>0</v>
      </c>
      <c r="H248" s="91">
        <f t="shared" si="60"/>
        <v>585797</v>
      </c>
      <c r="I248" s="82">
        <v>585797</v>
      </c>
      <c r="J248" s="82">
        <v>0</v>
      </c>
      <c r="K248" s="82">
        <f t="shared" si="61"/>
        <v>585797</v>
      </c>
    </row>
    <row r="249" spans="1:15">
      <c r="A249" s="37" t="s">
        <v>238</v>
      </c>
      <c r="B249" s="5" t="s">
        <v>247</v>
      </c>
      <c r="C249" s="50">
        <v>1374299</v>
      </c>
      <c r="D249" s="91">
        <v>0</v>
      </c>
      <c r="E249" s="91">
        <f t="shared" si="59"/>
        <v>1374299</v>
      </c>
      <c r="F249" s="50">
        <v>1240000</v>
      </c>
      <c r="G249" s="91">
        <v>0</v>
      </c>
      <c r="H249" s="91">
        <f t="shared" si="60"/>
        <v>1240000</v>
      </c>
      <c r="I249" s="82">
        <v>1240000</v>
      </c>
      <c r="J249" s="82">
        <v>0</v>
      </c>
      <c r="K249" s="82">
        <f t="shared" si="61"/>
        <v>1240000</v>
      </c>
    </row>
    <row r="250" spans="1:15">
      <c r="A250" s="37" t="s">
        <v>238</v>
      </c>
      <c r="B250" s="5" t="s">
        <v>248</v>
      </c>
      <c r="C250" s="50">
        <v>438900</v>
      </c>
      <c r="D250" s="91">
        <v>0</v>
      </c>
      <c r="E250" s="91">
        <f t="shared" si="59"/>
        <v>438900</v>
      </c>
      <c r="F250" s="50">
        <v>438900</v>
      </c>
      <c r="G250" s="91">
        <v>0</v>
      </c>
      <c r="H250" s="91">
        <f t="shared" si="60"/>
        <v>438900</v>
      </c>
      <c r="I250" s="82">
        <v>438900</v>
      </c>
      <c r="J250" s="82">
        <v>0</v>
      </c>
      <c r="K250" s="82">
        <f t="shared" si="61"/>
        <v>438900</v>
      </c>
      <c r="O250" s="31"/>
    </row>
    <row r="251" spans="1:15">
      <c r="A251" s="13" t="s">
        <v>249</v>
      </c>
      <c r="B251" s="9" t="s">
        <v>250</v>
      </c>
      <c r="C251" s="36">
        <v>30359788</v>
      </c>
      <c r="D251" s="92">
        <f>SUM(D217:D250)</f>
        <v>176256</v>
      </c>
      <c r="E251" s="92">
        <f>SUM(C251:D251)</f>
        <v>30536044</v>
      </c>
      <c r="F251" s="36">
        <v>29292823</v>
      </c>
      <c r="G251" s="92">
        <f>SUM(G217:G250)</f>
        <v>0</v>
      </c>
      <c r="H251" s="122">
        <f>SUM(F251:G251)</f>
        <v>29292823</v>
      </c>
      <c r="I251" s="92">
        <f>SUM(I217:I250)</f>
        <v>25375966</v>
      </c>
      <c r="J251" s="92">
        <f>SUM(J217:J250)</f>
        <v>0</v>
      </c>
      <c r="K251" s="92">
        <f>SUM(I251:J251)</f>
        <v>25375966</v>
      </c>
    </row>
    <row r="252" spans="1:15">
      <c r="A252" s="40" t="s">
        <v>251</v>
      </c>
      <c r="B252" s="5" t="s">
        <v>252</v>
      </c>
      <c r="C252" s="47">
        <v>2216229</v>
      </c>
      <c r="D252" s="95">
        <v>-35000</v>
      </c>
      <c r="E252" s="95">
        <f>SUM(C252:D252)</f>
        <v>2181229</v>
      </c>
      <c r="F252" s="50">
        <v>2222946</v>
      </c>
      <c r="G252" s="91">
        <v>0</v>
      </c>
      <c r="H252" s="91">
        <f>SUM(F252:G252)</f>
        <v>2222946</v>
      </c>
      <c r="I252" s="82">
        <v>2222946</v>
      </c>
      <c r="J252" s="82">
        <v>0</v>
      </c>
      <c r="K252" s="82">
        <f>SUM(I252:J252)</f>
        <v>2222946</v>
      </c>
    </row>
    <row r="253" spans="1:15">
      <c r="A253" s="40" t="s">
        <v>253</v>
      </c>
      <c r="B253" s="5" t="s">
        <v>254</v>
      </c>
      <c r="C253" s="47">
        <v>2189929</v>
      </c>
      <c r="D253" s="95">
        <v>-50000</v>
      </c>
      <c r="E253" s="95">
        <f t="shared" ref="E253:E259" si="64">SUM(C253:D253)</f>
        <v>2139929</v>
      </c>
      <c r="F253" s="50">
        <v>2052531</v>
      </c>
      <c r="G253" s="91">
        <v>0</v>
      </c>
      <c r="H253" s="91">
        <f t="shared" ref="H253:H259" si="65">SUM(F253:G253)</f>
        <v>2052531</v>
      </c>
      <c r="I253" s="82">
        <v>2052531</v>
      </c>
      <c r="J253" s="82">
        <v>0</v>
      </c>
      <c r="K253" s="82">
        <f t="shared" ref="K253:K259" si="66">SUM(I253:J253)</f>
        <v>2052531</v>
      </c>
    </row>
    <row r="254" spans="1:15">
      <c r="A254" s="40" t="s">
        <v>255</v>
      </c>
      <c r="B254" s="5" t="s">
        <v>256</v>
      </c>
      <c r="C254" s="47">
        <v>297074</v>
      </c>
      <c r="D254" s="95">
        <v>0</v>
      </c>
      <c r="E254" s="95">
        <f t="shared" si="64"/>
        <v>297074</v>
      </c>
      <c r="F254" s="50">
        <v>296404</v>
      </c>
      <c r="G254" s="91">
        <v>0</v>
      </c>
      <c r="H254" s="91">
        <f t="shared" si="65"/>
        <v>296404</v>
      </c>
      <c r="I254" s="82">
        <v>296404</v>
      </c>
      <c r="J254" s="82">
        <v>0</v>
      </c>
      <c r="K254" s="82">
        <f t="shared" si="66"/>
        <v>296404</v>
      </c>
    </row>
    <row r="255" spans="1:15">
      <c r="A255" s="40" t="s">
        <v>255</v>
      </c>
      <c r="B255" s="5" t="s">
        <v>257</v>
      </c>
      <c r="C255" s="47">
        <v>2369180</v>
      </c>
      <c r="D255" s="95">
        <v>0</v>
      </c>
      <c r="E255" s="95">
        <f t="shared" si="64"/>
        <v>2369180</v>
      </c>
      <c r="F255" s="50">
        <v>2369180</v>
      </c>
      <c r="G255" s="91">
        <v>0</v>
      </c>
      <c r="H255" s="91">
        <f t="shared" si="65"/>
        <v>2369180</v>
      </c>
      <c r="I255" s="82">
        <v>2369180</v>
      </c>
      <c r="J255" s="82">
        <v>0</v>
      </c>
      <c r="K255" s="82">
        <f t="shared" si="66"/>
        <v>2369180</v>
      </c>
    </row>
    <row r="256" spans="1:15">
      <c r="A256" s="58" t="s">
        <v>251</v>
      </c>
      <c r="B256" s="5" t="s">
        <v>286</v>
      </c>
      <c r="C256" s="47">
        <v>588492</v>
      </c>
      <c r="D256" s="95">
        <v>0</v>
      </c>
      <c r="E256" s="95">
        <f t="shared" si="64"/>
        <v>588492</v>
      </c>
      <c r="F256" s="50">
        <v>0</v>
      </c>
      <c r="G256" s="91">
        <v>0</v>
      </c>
      <c r="H256" s="91">
        <f t="shared" si="65"/>
        <v>0</v>
      </c>
      <c r="I256" s="82">
        <v>0</v>
      </c>
      <c r="J256" s="82">
        <v>0</v>
      </c>
      <c r="K256" s="82">
        <f t="shared" si="66"/>
        <v>0</v>
      </c>
    </row>
    <row r="257" spans="1:11">
      <c r="A257" s="58" t="s">
        <v>251</v>
      </c>
      <c r="B257" s="5" t="s">
        <v>287</v>
      </c>
      <c r="C257" s="47">
        <v>14682</v>
      </c>
      <c r="D257" s="95">
        <v>14569</v>
      </c>
      <c r="E257" s="95">
        <f t="shared" si="64"/>
        <v>29251</v>
      </c>
      <c r="F257" s="50">
        <v>0</v>
      </c>
      <c r="G257" s="91">
        <v>0</v>
      </c>
      <c r="H257" s="91">
        <f t="shared" si="65"/>
        <v>0</v>
      </c>
      <c r="I257" s="82">
        <v>0</v>
      </c>
      <c r="J257" s="82">
        <v>0</v>
      </c>
      <c r="K257" s="82">
        <f t="shared" si="66"/>
        <v>0</v>
      </c>
    </row>
    <row r="258" spans="1:11">
      <c r="A258" s="71" t="s">
        <v>251</v>
      </c>
      <c r="B258" s="70" t="s">
        <v>313</v>
      </c>
      <c r="C258" s="72">
        <v>225324</v>
      </c>
      <c r="D258" s="95">
        <v>0</v>
      </c>
      <c r="E258" s="95">
        <f t="shared" si="64"/>
        <v>225324</v>
      </c>
      <c r="F258" s="50">
        <v>0</v>
      </c>
      <c r="G258" s="91">
        <v>0</v>
      </c>
      <c r="H258" s="91">
        <f t="shared" si="65"/>
        <v>0</v>
      </c>
      <c r="I258" s="82">
        <v>0</v>
      </c>
      <c r="J258" s="82">
        <v>0</v>
      </c>
      <c r="K258" s="82">
        <f t="shared" si="66"/>
        <v>0</v>
      </c>
    </row>
    <row r="259" spans="1:11">
      <c r="A259" s="40">
        <v>10.4</v>
      </c>
      <c r="B259" s="5" t="s">
        <v>258</v>
      </c>
      <c r="C259" s="47">
        <v>150000</v>
      </c>
      <c r="D259" s="95">
        <v>0</v>
      </c>
      <c r="E259" s="95">
        <f t="shared" si="64"/>
        <v>150000</v>
      </c>
      <c r="F259" s="50">
        <v>0</v>
      </c>
      <c r="G259" s="91">
        <v>0</v>
      </c>
      <c r="H259" s="91">
        <f t="shared" si="65"/>
        <v>0</v>
      </c>
      <c r="I259" s="82">
        <v>0</v>
      </c>
      <c r="J259" s="82">
        <v>0</v>
      </c>
      <c r="K259" s="82">
        <f t="shared" si="66"/>
        <v>0</v>
      </c>
    </row>
    <row r="260" spans="1:11">
      <c r="A260" s="13" t="s">
        <v>259</v>
      </c>
      <c r="B260" s="9" t="s">
        <v>260</v>
      </c>
      <c r="C260" s="36">
        <v>8050910</v>
      </c>
      <c r="D260" s="92">
        <f>SUM(D252:D259)</f>
        <v>-70431</v>
      </c>
      <c r="E260" s="92">
        <f>SUM(C260:D260)</f>
        <v>7980479</v>
      </c>
      <c r="F260" s="36">
        <v>6941061</v>
      </c>
      <c r="G260" s="92">
        <f>SUM(G252:G259)</f>
        <v>0</v>
      </c>
      <c r="H260" s="122">
        <f>SUM(F260:G260)</f>
        <v>6941061</v>
      </c>
      <c r="I260" s="92">
        <f>SUM(I252:I259)</f>
        <v>6941061</v>
      </c>
      <c r="J260" s="92">
        <f>SUM(J252:J259)</f>
        <v>0</v>
      </c>
      <c r="K260" s="92">
        <f>SUM(I260:J260)</f>
        <v>6941061</v>
      </c>
    </row>
    <row r="261" spans="1:11">
      <c r="A261" s="13"/>
      <c r="B261" s="9" t="s">
        <v>266</v>
      </c>
      <c r="C261" s="36">
        <v>71711825</v>
      </c>
      <c r="D261" s="92">
        <f>D260+D251+D216+D204+D201+D191+D189+D178+D176</f>
        <v>71677</v>
      </c>
      <c r="E261" s="92">
        <f>SUM(C261:D261)</f>
        <v>71783502</v>
      </c>
      <c r="F261" s="36">
        <v>62963621</v>
      </c>
      <c r="G261" s="92">
        <f>G260+G251+G216+G204+G201+G191+G189+G178+G176</f>
        <v>65254</v>
      </c>
      <c r="H261" s="122">
        <f>SUM(F261:G261)</f>
        <v>63028875</v>
      </c>
      <c r="I261" s="92">
        <f>I260+I251+I216+I204+I201+I191+I189+I178+I176</f>
        <v>54748389</v>
      </c>
      <c r="J261" s="92">
        <f>J260+J251+J216+J204+J201+J191+J189+J178+J176</f>
        <v>53854</v>
      </c>
      <c r="K261" s="92">
        <f>SUM(I261:J261)</f>
        <v>54802243</v>
      </c>
    </row>
    <row r="262" spans="1:11">
      <c r="A262" s="42"/>
      <c r="B262" s="5" t="s">
        <v>261</v>
      </c>
      <c r="C262" s="49">
        <v>2434927</v>
      </c>
      <c r="D262" s="93">
        <v>0</v>
      </c>
      <c r="E262" s="93">
        <f>SUM(C262:D262)</f>
        <v>2434927</v>
      </c>
      <c r="F262" s="124">
        <v>2423210</v>
      </c>
      <c r="G262" s="93">
        <v>0</v>
      </c>
      <c r="H262" s="93">
        <f>SUM(F262:G262)</f>
        <v>2423210</v>
      </c>
      <c r="I262" s="90">
        <v>2423314</v>
      </c>
      <c r="J262" s="90">
        <v>0</v>
      </c>
      <c r="K262" s="90">
        <f>SUM(I262:J262)</f>
        <v>2423314</v>
      </c>
    </row>
    <row r="263" spans="1:11">
      <c r="A263" s="42"/>
      <c r="B263" s="5" t="s">
        <v>262</v>
      </c>
      <c r="C263" s="49">
        <v>450152</v>
      </c>
      <c r="D263" s="93">
        <v>0</v>
      </c>
      <c r="E263" s="93">
        <f t="shared" ref="E263:E266" si="67">SUM(C263:D263)</f>
        <v>450152</v>
      </c>
      <c r="F263" s="124">
        <v>450152</v>
      </c>
      <c r="G263" s="93">
        <v>0</v>
      </c>
      <c r="H263" s="93">
        <f t="shared" ref="H263:H266" si="68">SUM(F263:G263)</f>
        <v>450152</v>
      </c>
      <c r="I263" s="90">
        <v>450152</v>
      </c>
      <c r="J263" s="90">
        <v>0</v>
      </c>
      <c r="K263" s="90">
        <f t="shared" ref="K263:K266" si="69">SUM(I263:J263)</f>
        <v>450152</v>
      </c>
    </row>
    <row r="264" spans="1:11">
      <c r="A264" s="105"/>
      <c r="B264" s="103" t="s">
        <v>341</v>
      </c>
      <c r="C264" s="106">
        <v>0</v>
      </c>
      <c r="D264" s="106">
        <v>27000</v>
      </c>
      <c r="E264" s="106">
        <f>SUM(C264:D264)</f>
        <v>27000</v>
      </c>
      <c r="F264" s="106"/>
      <c r="G264" s="106"/>
      <c r="H264" s="106"/>
      <c r="I264" s="125"/>
      <c r="J264" s="125"/>
      <c r="K264" s="125"/>
    </row>
    <row r="265" spans="1:11">
      <c r="A265" s="105"/>
      <c r="B265" s="103" t="s">
        <v>340</v>
      </c>
      <c r="C265" s="106">
        <v>0</v>
      </c>
      <c r="D265" s="106">
        <v>160000</v>
      </c>
      <c r="E265" s="106">
        <f>SUM(C265:D265)</f>
        <v>160000</v>
      </c>
      <c r="F265" s="106"/>
      <c r="G265" s="106"/>
      <c r="H265" s="106"/>
      <c r="I265" s="125"/>
      <c r="J265" s="125"/>
      <c r="K265" s="125"/>
    </row>
    <row r="266" spans="1:11">
      <c r="A266" s="42"/>
      <c r="B266" s="5" t="s">
        <v>263</v>
      </c>
      <c r="C266" s="47">
        <v>0</v>
      </c>
      <c r="D266" s="95">
        <v>0</v>
      </c>
      <c r="E266" s="93">
        <f t="shared" si="67"/>
        <v>0</v>
      </c>
      <c r="F266" s="6">
        <v>0</v>
      </c>
      <c r="G266" s="82">
        <v>0</v>
      </c>
      <c r="H266" s="91">
        <f t="shared" si="68"/>
        <v>0</v>
      </c>
      <c r="I266" s="82"/>
      <c r="J266" s="82">
        <v>0</v>
      </c>
      <c r="K266" s="82">
        <f t="shared" si="69"/>
        <v>0</v>
      </c>
    </row>
    <row r="267" spans="1:11">
      <c r="A267" s="13"/>
      <c r="B267" s="9" t="s">
        <v>264</v>
      </c>
      <c r="C267" s="36">
        <v>2885079</v>
      </c>
      <c r="D267" s="92">
        <f>SUM(D262:D266)</f>
        <v>187000</v>
      </c>
      <c r="E267" s="92">
        <f>SUM(C267:D267)</f>
        <v>3072079</v>
      </c>
      <c r="F267" s="36">
        <v>2873362</v>
      </c>
      <c r="G267" s="92">
        <f>SUM(G262:G266)</f>
        <v>0</v>
      </c>
      <c r="H267" s="122">
        <f>SUM(F267:G267)</f>
        <v>2873362</v>
      </c>
      <c r="I267" s="92">
        <f>SUM(I262:I266)</f>
        <v>2873466</v>
      </c>
      <c r="J267" s="92">
        <f>SUM(J262:J266)</f>
        <v>0</v>
      </c>
      <c r="K267" s="92">
        <f>SUM(I267:J267)</f>
        <v>2873466</v>
      </c>
    </row>
    <row r="268" spans="1:11">
      <c r="A268" s="14"/>
      <c r="B268" s="9" t="s">
        <v>265</v>
      </c>
      <c r="C268" s="36">
        <v>74596904</v>
      </c>
      <c r="D268" s="92">
        <f>D267+D261</f>
        <v>258677</v>
      </c>
      <c r="E268" s="92">
        <f>SUM(C268:D268)</f>
        <v>74855581</v>
      </c>
      <c r="F268" s="36">
        <v>65836983</v>
      </c>
      <c r="G268" s="92">
        <f>G267+G261</f>
        <v>65254</v>
      </c>
      <c r="H268" s="122">
        <f>SUM(F268:G268)</f>
        <v>65902237</v>
      </c>
      <c r="I268" s="92">
        <f>I267+I260+I251+I216+I204+I201+I191+I189+I178+I176</f>
        <v>57621855</v>
      </c>
      <c r="J268" s="92">
        <f>J267+J261</f>
        <v>53854</v>
      </c>
      <c r="K268" s="92">
        <f>SUM(I268:J268)</f>
        <v>57675709</v>
      </c>
    </row>
    <row r="269" spans="1:11">
      <c r="A269" s="1"/>
      <c r="B269" s="1"/>
    </row>
    <row r="270" spans="1:11">
      <c r="A270" s="1"/>
      <c r="B270" s="1"/>
      <c r="C270" s="43">
        <v>0</v>
      </c>
      <c r="D270" s="43">
        <f>D146-D268</f>
        <v>0</v>
      </c>
      <c r="E270" s="43">
        <f>E146-E268</f>
        <v>0</v>
      </c>
      <c r="F270" s="43">
        <v>0</v>
      </c>
      <c r="G270" s="43">
        <f>G146-G268</f>
        <v>0</v>
      </c>
      <c r="H270" s="43">
        <f>H146-H268</f>
        <v>0</v>
      </c>
      <c r="I270" s="43">
        <f>I146-I268</f>
        <v>0</v>
      </c>
      <c r="J270" s="43">
        <f>J146-J268</f>
        <v>0</v>
      </c>
      <c r="K270" s="43">
        <f>K146-K268</f>
        <v>0</v>
      </c>
    </row>
    <row r="271" spans="1:11" ht="15.45">
      <c r="A271" s="32"/>
      <c r="B271" s="165" t="s">
        <v>428</v>
      </c>
      <c r="C271" s="166"/>
      <c r="D271" s="166"/>
    </row>
    <row r="272" spans="1:11" ht="15.45">
      <c r="A272" s="32"/>
      <c r="B272" s="167"/>
      <c r="C272" s="167"/>
      <c r="D272" s="167"/>
      <c r="E272" s="31"/>
    </row>
    <row r="273" spans="1:5" ht="27.45" customHeight="1">
      <c r="A273" s="32"/>
      <c r="B273" s="168" t="s">
        <v>429</v>
      </c>
      <c r="C273" s="168"/>
      <c r="D273" s="168"/>
      <c r="E273" s="31"/>
    </row>
  </sheetData>
  <mergeCells count="2">
    <mergeCell ref="B151:D151"/>
    <mergeCell ref="B273:D273"/>
  </mergeCells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rowBreaks count="2" manualBreakCount="2">
    <brk id="154" max="16383" man="1"/>
    <brk id="253" max="8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4617C-B0C0-426D-B311-94680FEE5FD6}">
  <dimension ref="A1:G59"/>
  <sheetViews>
    <sheetView tabSelected="1" workbookViewId="0">
      <selection activeCell="B6" sqref="B6"/>
    </sheetView>
  </sheetViews>
  <sheetFormatPr defaultRowHeight="14.6"/>
  <cols>
    <col min="1" max="1" width="57.15234375" bestFit="1" customWidth="1"/>
    <col min="2" max="2" width="10.3828125" bestFit="1" customWidth="1"/>
    <col min="3" max="3" width="13.3828125" style="134" bestFit="1" customWidth="1"/>
    <col min="4" max="4" width="10.84375" style="134" bestFit="1" customWidth="1"/>
    <col min="5" max="5" width="13.3828125" style="134" bestFit="1" customWidth="1"/>
    <col min="6" max="6" width="11.53515625" bestFit="1" customWidth="1"/>
    <col min="7" max="7" width="11.3046875" bestFit="1" customWidth="1"/>
  </cols>
  <sheetData>
    <row r="1" spans="1:5" ht="15.45" customHeight="1">
      <c r="A1" s="160" t="s">
        <v>336</v>
      </c>
      <c r="C1" s="154"/>
      <c r="D1" s="155"/>
      <c r="E1" s="156"/>
    </row>
    <row r="2" spans="1:5" ht="15.45">
      <c r="A2" s="161" t="s">
        <v>268</v>
      </c>
      <c r="C2" s="154"/>
      <c r="D2" s="155"/>
      <c r="E2" s="157"/>
    </row>
    <row r="3" spans="1:5" ht="15.45">
      <c r="A3" s="161" t="s">
        <v>430</v>
      </c>
      <c r="C3" s="154"/>
      <c r="D3" s="155"/>
      <c r="E3" s="158"/>
    </row>
    <row r="4" spans="1:5" ht="15.45">
      <c r="A4" s="161"/>
      <c r="C4" s="154"/>
      <c r="D4" s="155"/>
      <c r="E4" s="158"/>
    </row>
    <row r="5" spans="1:5" ht="13.3" customHeight="1">
      <c r="A5" s="163" t="s">
        <v>426</v>
      </c>
      <c r="C5" s="154"/>
      <c r="D5" s="154"/>
      <c r="E5" s="154"/>
    </row>
    <row r="6" spans="1:5" ht="13.3" customHeight="1">
      <c r="A6" s="164" t="s">
        <v>268</v>
      </c>
      <c r="C6" s="154"/>
      <c r="D6" s="154"/>
      <c r="E6" s="154"/>
    </row>
    <row r="7" spans="1:5" ht="13.3" customHeight="1">
      <c r="A7" s="164" t="s">
        <v>431</v>
      </c>
      <c r="C7" s="154"/>
      <c r="D7" s="154"/>
      <c r="E7" s="154"/>
    </row>
    <row r="8" spans="1:5">
      <c r="C8" s="154"/>
      <c r="D8" s="154"/>
      <c r="E8" s="154"/>
    </row>
    <row r="9" spans="1:5" ht="30">
      <c r="A9" s="159" t="s">
        <v>427</v>
      </c>
      <c r="C9" s="154"/>
      <c r="D9" s="154"/>
      <c r="E9" s="154"/>
    </row>
    <row r="10" spans="1:5">
      <c r="A10" s="153"/>
      <c r="B10" s="153"/>
      <c r="C10" s="153"/>
      <c r="D10" s="153"/>
      <c r="E10" s="153"/>
    </row>
    <row r="12" spans="1:5" ht="15.45">
      <c r="A12" s="169" t="s">
        <v>422</v>
      </c>
      <c r="B12" s="169" t="s">
        <v>421</v>
      </c>
      <c r="C12" s="132" t="s">
        <v>420</v>
      </c>
      <c r="D12" s="132" t="s">
        <v>419</v>
      </c>
      <c r="E12" s="132" t="s">
        <v>418</v>
      </c>
    </row>
    <row r="13" spans="1:5">
      <c r="A13" s="170"/>
      <c r="B13" s="170"/>
      <c r="C13" s="133" t="s">
        <v>417</v>
      </c>
      <c r="D13" s="133" t="s">
        <v>417</v>
      </c>
      <c r="E13" s="133" t="s">
        <v>417</v>
      </c>
    </row>
    <row r="15" spans="1:5">
      <c r="A15" s="137" t="s">
        <v>423</v>
      </c>
      <c r="B15" s="130" t="s">
        <v>353</v>
      </c>
      <c r="C15" s="135">
        <v>74596904</v>
      </c>
      <c r="D15" s="135">
        <v>258677</v>
      </c>
      <c r="E15" s="135">
        <f>SUM(C15:D15)</f>
        <v>74855581</v>
      </c>
    </row>
    <row r="16" spans="1:5">
      <c r="A16" s="137" t="s">
        <v>424</v>
      </c>
      <c r="B16" s="130"/>
      <c r="C16" s="139">
        <v>2885079</v>
      </c>
      <c r="D16" s="135"/>
      <c r="E16" s="135">
        <v>3072079</v>
      </c>
    </row>
    <row r="17" spans="1:7">
      <c r="A17" s="138" t="s">
        <v>425</v>
      </c>
      <c r="B17" s="130"/>
      <c r="C17" s="140">
        <v>2885079</v>
      </c>
      <c r="D17" s="135">
        <v>0</v>
      </c>
      <c r="E17" s="141">
        <f>SUM(C17:D17)</f>
        <v>2885079</v>
      </c>
    </row>
    <row r="18" spans="1:7">
      <c r="A18" s="138" t="s">
        <v>354</v>
      </c>
      <c r="B18" s="130"/>
      <c r="C18" s="140">
        <v>0</v>
      </c>
      <c r="D18" s="141">
        <v>187000</v>
      </c>
      <c r="E18" s="141">
        <f>SUM(C18:D18)</f>
        <v>187000</v>
      </c>
    </row>
    <row r="19" spans="1:7">
      <c r="A19" s="131" t="s">
        <v>359</v>
      </c>
      <c r="B19" s="143" t="s">
        <v>358</v>
      </c>
      <c r="C19" s="144" t="s">
        <v>357</v>
      </c>
      <c r="D19" s="144" t="s">
        <v>356</v>
      </c>
      <c r="E19" s="144" t="s">
        <v>355</v>
      </c>
    </row>
    <row r="20" spans="1:7" ht="20.149999999999999" customHeight="1">
      <c r="A20" s="142" t="s">
        <v>416</v>
      </c>
      <c r="B20" s="147"/>
      <c r="C20" s="151">
        <f t="shared" ref="C20" si="0">SUM(C21:C29)</f>
        <v>71711825</v>
      </c>
      <c r="D20" s="152">
        <v>71677</v>
      </c>
      <c r="E20" s="152">
        <f>SUM(C20:D20)</f>
        <v>71783502</v>
      </c>
    </row>
    <row r="21" spans="1:7">
      <c r="A21" s="129" t="s">
        <v>415</v>
      </c>
      <c r="B21" s="145" t="s">
        <v>167</v>
      </c>
      <c r="C21" s="146">
        <v>11082309</v>
      </c>
      <c r="D21" s="146">
        <v>1332</v>
      </c>
      <c r="E21" s="146">
        <v>11083641</v>
      </c>
    </row>
    <row r="22" spans="1:7">
      <c r="A22" s="129" t="s">
        <v>414</v>
      </c>
      <c r="B22" s="129" t="s">
        <v>171</v>
      </c>
      <c r="C22" s="136">
        <v>1335751</v>
      </c>
      <c r="D22" s="136">
        <v>18752</v>
      </c>
      <c r="E22" s="136">
        <v>1354503</v>
      </c>
    </row>
    <row r="23" spans="1:7">
      <c r="A23" s="129" t="s">
        <v>413</v>
      </c>
      <c r="B23" s="129" t="s">
        <v>181</v>
      </c>
      <c r="C23" s="136">
        <v>7799492</v>
      </c>
      <c r="D23" s="136">
        <v>-184992</v>
      </c>
      <c r="E23" s="136">
        <v>7614500</v>
      </c>
    </row>
    <row r="24" spans="1:7">
      <c r="A24" s="129" t="s">
        <v>412</v>
      </c>
      <c r="B24" s="129" t="s">
        <v>185</v>
      </c>
      <c r="C24" s="136">
        <v>238940</v>
      </c>
      <c r="D24" s="136">
        <v>6000</v>
      </c>
      <c r="E24" s="136">
        <v>244940</v>
      </c>
    </row>
    <row r="25" spans="1:7">
      <c r="A25" s="129" t="s">
        <v>411</v>
      </c>
      <c r="B25" s="129" t="s">
        <v>194</v>
      </c>
      <c r="C25" s="136">
        <v>8181363</v>
      </c>
      <c r="D25" s="136">
        <v>60590</v>
      </c>
      <c r="E25" s="136">
        <f>SUM(C25:D25)</f>
        <v>8241953</v>
      </c>
    </row>
    <row r="26" spans="1:7">
      <c r="A26" s="129" t="s">
        <v>410</v>
      </c>
      <c r="B26" s="129" t="s">
        <v>200</v>
      </c>
      <c r="C26" s="136">
        <v>788036</v>
      </c>
      <c r="D26" s="136">
        <v>10000</v>
      </c>
      <c r="E26" s="136">
        <v>798036</v>
      </c>
    </row>
    <row r="27" spans="1:7">
      <c r="A27" s="129" t="s">
        <v>409</v>
      </c>
      <c r="B27" s="129" t="s">
        <v>215</v>
      </c>
      <c r="C27" s="136">
        <v>3875236</v>
      </c>
      <c r="D27" s="136">
        <v>54170</v>
      </c>
      <c r="E27" s="136">
        <v>3929406</v>
      </c>
    </row>
    <row r="28" spans="1:7">
      <c r="A28" s="129" t="s">
        <v>270</v>
      </c>
      <c r="B28" s="129" t="s">
        <v>249</v>
      </c>
      <c r="C28" s="136">
        <v>30359788</v>
      </c>
      <c r="D28" s="136">
        <v>176256</v>
      </c>
      <c r="E28" s="136">
        <v>30536044</v>
      </c>
    </row>
    <row r="29" spans="1:7">
      <c r="A29" s="129" t="s">
        <v>271</v>
      </c>
      <c r="B29" s="129" t="s">
        <v>259</v>
      </c>
      <c r="C29" s="136">
        <v>8050910</v>
      </c>
      <c r="D29" s="136">
        <v>-70431</v>
      </c>
      <c r="E29" s="136">
        <v>7980479</v>
      </c>
    </row>
    <row r="30" spans="1:7" ht="20.149999999999999" customHeight="1">
      <c r="A30" s="171" t="s">
        <v>408</v>
      </c>
      <c r="B30" s="172"/>
      <c r="C30" s="172"/>
      <c r="D30" s="172"/>
      <c r="E30" s="173"/>
    </row>
    <row r="31" spans="1:7">
      <c r="A31" s="148" t="s">
        <v>407</v>
      </c>
      <c r="B31" s="148" t="s">
        <v>406</v>
      </c>
      <c r="C31" s="149">
        <v>30276488</v>
      </c>
      <c r="D31" s="149">
        <v>106459</v>
      </c>
      <c r="E31" s="149">
        <v>30382947</v>
      </c>
      <c r="F31" s="150"/>
      <c r="G31" s="150"/>
    </row>
    <row r="32" spans="1:7">
      <c r="A32" s="129" t="s">
        <v>405</v>
      </c>
      <c r="B32" s="129" t="s">
        <v>404</v>
      </c>
      <c r="C32" s="136">
        <v>22918952</v>
      </c>
      <c r="D32" s="136">
        <v>88511</v>
      </c>
      <c r="E32" s="136">
        <v>23007463</v>
      </c>
    </row>
    <row r="33" spans="1:7">
      <c r="A33" s="129" t="s">
        <v>403</v>
      </c>
      <c r="B33" s="129" t="s">
        <v>402</v>
      </c>
      <c r="C33" s="136">
        <v>7357536</v>
      </c>
      <c r="D33" s="136">
        <v>17948</v>
      </c>
      <c r="E33" s="136">
        <v>7375484</v>
      </c>
      <c r="G33" s="150"/>
    </row>
    <row r="34" spans="1:7">
      <c r="A34" s="148" t="s">
        <v>401</v>
      </c>
      <c r="B34" s="148" t="s">
        <v>400</v>
      </c>
      <c r="C34" s="149">
        <v>16297978</v>
      </c>
      <c r="D34" s="149">
        <v>61225</v>
      </c>
      <c r="E34" s="149">
        <v>16359203</v>
      </c>
      <c r="F34" s="150"/>
    </row>
    <row r="35" spans="1:7">
      <c r="A35" s="129" t="s">
        <v>399</v>
      </c>
      <c r="B35" s="129" t="s">
        <v>398</v>
      </c>
      <c r="C35" s="136">
        <v>160425</v>
      </c>
      <c r="D35" s="136">
        <v>8658</v>
      </c>
      <c r="E35" s="136">
        <v>169083</v>
      </c>
    </row>
    <row r="36" spans="1:7">
      <c r="A36" s="129" t="s">
        <v>397</v>
      </c>
      <c r="B36" s="129" t="s">
        <v>396</v>
      </c>
      <c r="C36" s="136">
        <v>12794316</v>
      </c>
      <c r="D36" s="136">
        <v>778</v>
      </c>
      <c r="E36" s="136">
        <v>12795094</v>
      </c>
    </row>
    <row r="37" spans="1:7">
      <c r="A37" s="129" t="s">
        <v>395</v>
      </c>
      <c r="B37" s="129" t="s">
        <v>394</v>
      </c>
      <c r="C37" s="136">
        <v>3235000</v>
      </c>
      <c r="D37" s="136">
        <v>42045</v>
      </c>
      <c r="E37" s="136">
        <v>3277045</v>
      </c>
    </row>
    <row r="38" spans="1:7">
      <c r="A38" s="129" t="s">
        <v>393</v>
      </c>
      <c r="B38" s="129" t="s">
        <v>392</v>
      </c>
      <c r="C38" s="136">
        <v>12127</v>
      </c>
      <c r="D38" s="136">
        <v>0</v>
      </c>
      <c r="E38" s="136">
        <v>12127</v>
      </c>
    </row>
    <row r="39" spans="1:7">
      <c r="A39" s="129" t="s">
        <v>391</v>
      </c>
      <c r="B39" s="129" t="s">
        <v>390</v>
      </c>
      <c r="C39" s="136">
        <v>96110</v>
      </c>
      <c r="D39" s="136">
        <v>9744</v>
      </c>
      <c r="E39" s="136">
        <v>105854</v>
      </c>
    </row>
    <row r="40" spans="1:7">
      <c r="A40" s="148" t="s">
        <v>389</v>
      </c>
      <c r="B40" s="148" t="s">
        <v>388</v>
      </c>
      <c r="C40" s="149">
        <v>1253378</v>
      </c>
      <c r="D40" s="149">
        <v>14282</v>
      </c>
      <c r="E40" s="149">
        <v>1267660</v>
      </c>
    </row>
    <row r="41" spans="1:7">
      <c r="A41" s="129" t="s">
        <v>387</v>
      </c>
      <c r="B41" s="129" t="s">
        <v>386</v>
      </c>
      <c r="C41" s="136">
        <v>1253378</v>
      </c>
      <c r="D41" s="136">
        <v>14282</v>
      </c>
      <c r="E41" s="136">
        <v>1267660</v>
      </c>
    </row>
    <row r="42" spans="1:7">
      <c r="A42" s="148" t="s">
        <v>385</v>
      </c>
      <c r="B42" s="148" t="s">
        <v>384</v>
      </c>
      <c r="C42" s="149">
        <v>1070000</v>
      </c>
      <c r="D42" s="149">
        <v>0</v>
      </c>
      <c r="E42" s="149">
        <v>1070000</v>
      </c>
    </row>
    <row r="43" spans="1:7">
      <c r="A43" s="129" t="s">
        <v>383</v>
      </c>
      <c r="B43" s="129" t="s">
        <v>382</v>
      </c>
      <c r="C43" s="136">
        <v>140000</v>
      </c>
      <c r="D43" s="136">
        <v>0</v>
      </c>
      <c r="E43" s="136">
        <v>140000</v>
      </c>
    </row>
    <row r="44" spans="1:7">
      <c r="A44" s="129" t="s">
        <v>381</v>
      </c>
      <c r="B44" s="129" t="s">
        <v>380</v>
      </c>
      <c r="C44" s="136">
        <v>930000</v>
      </c>
      <c r="D44" s="136">
        <v>0</v>
      </c>
      <c r="E44" s="136">
        <v>930000</v>
      </c>
    </row>
    <row r="45" spans="1:7">
      <c r="A45" s="148" t="s">
        <v>379</v>
      </c>
      <c r="B45" s="148" t="s">
        <v>378</v>
      </c>
      <c r="C45" s="149">
        <v>13040715</v>
      </c>
      <c r="D45" s="149">
        <v>-72081</v>
      </c>
      <c r="E45" s="149">
        <v>12968634</v>
      </c>
    </row>
    <row r="46" spans="1:7">
      <c r="A46" s="129" t="s">
        <v>377</v>
      </c>
      <c r="B46" s="129" t="s">
        <v>376</v>
      </c>
      <c r="C46" s="136">
        <v>60685</v>
      </c>
      <c r="D46" s="136">
        <v>7</v>
      </c>
      <c r="E46" s="136">
        <v>60692</v>
      </c>
    </row>
    <row r="47" spans="1:7">
      <c r="A47" s="129" t="s">
        <v>375</v>
      </c>
      <c r="B47" s="129" t="s">
        <v>374</v>
      </c>
      <c r="C47" s="136">
        <v>12980030</v>
      </c>
      <c r="D47" s="136">
        <v>-72088</v>
      </c>
      <c r="E47" s="136">
        <v>12907942</v>
      </c>
    </row>
    <row r="48" spans="1:7">
      <c r="A48" s="148" t="s">
        <v>373</v>
      </c>
      <c r="B48" s="148" t="s">
        <v>372</v>
      </c>
      <c r="C48" s="149">
        <v>3422102</v>
      </c>
      <c r="D48" s="149">
        <v>-40226</v>
      </c>
      <c r="E48" s="149">
        <v>3381876</v>
      </c>
    </row>
    <row r="49" spans="1:5">
      <c r="A49" s="129" t="s">
        <v>371</v>
      </c>
      <c r="B49" s="129" t="s">
        <v>370</v>
      </c>
      <c r="C49" s="136">
        <v>2611369</v>
      </c>
      <c r="D49" s="136">
        <v>-3496</v>
      </c>
      <c r="E49" s="136">
        <v>2607873</v>
      </c>
    </row>
    <row r="50" spans="1:5">
      <c r="A50" s="129" t="s">
        <v>369</v>
      </c>
      <c r="B50" s="129" t="s">
        <v>368</v>
      </c>
      <c r="C50" s="136">
        <v>100815</v>
      </c>
      <c r="D50" s="136">
        <v>-20000</v>
      </c>
      <c r="E50" s="136">
        <v>80815</v>
      </c>
    </row>
    <row r="51" spans="1:5">
      <c r="A51" s="129" t="s">
        <v>367</v>
      </c>
      <c r="B51" s="129" t="s">
        <v>366</v>
      </c>
      <c r="C51" s="136">
        <v>708418</v>
      </c>
      <c r="D51" s="136">
        <v>-16730</v>
      </c>
      <c r="E51" s="136">
        <v>691688</v>
      </c>
    </row>
    <row r="52" spans="1:5" ht="22.3">
      <c r="A52" s="129" t="s">
        <v>365</v>
      </c>
      <c r="B52" s="129" t="s">
        <v>364</v>
      </c>
      <c r="C52" s="136">
        <v>1500</v>
      </c>
      <c r="D52" s="136">
        <v>0</v>
      </c>
      <c r="E52" s="136">
        <v>1500</v>
      </c>
    </row>
    <row r="53" spans="1:5" ht="24">
      <c r="A53" s="148" t="s">
        <v>363</v>
      </c>
      <c r="B53" s="148" t="s">
        <v>362</v>
      </c>
      <c r="C53" s="149">
        <v>6351164</v>
      </c>
      <c r="D53" s="149">
        <v>2018</v>
      </c>
      <c r="E53" s="149">
        <v>6353182</v>
      </c>
    </row>
    <row r="54" spans="1:5">
      <c r="A54" s="129" t="s">
        <v>361</v>
      </c>
      <c r="B54" s="129" t="s">
        <v>360</v>
      </c>
      <c r="C54" s="136">
        <v>6351164</v>
      </c>
      <c r="D54" s="136">
        <v>2018</v>
      </c>
      <c r="E54" s="136">
        <v>6353182</v>
      </c>
    </row>
    <row r="57" spans="1:5" ht="15.45">
      <c r="A57" s="165" t="s">
        <v>428</v>
      </c>
      <c r="B57" s="166"/>
      <c r="C57" s="166"/>
    </row>
    <row r="58" spans="1:5" ht="15.45">
      <c r="A58" s="167"/>
      <c r="B58" s="167"/>
      <c r="C58" s="167"/>
    </row>
    <row r="59" spans="1:5" ht="27.45" customHeight="1">
      <c r="A59" s="168" t="s">
        <v>429</v>
      </c>
      <c r="B59" s="168"/>
      <c r="C59" s="168"/>
    </row>
  </sheetData>
  <mergeCells count="4">
    <mergeCell ref="A12:A13"/>
    <mergeCell ref="B12:B13"/>
    <mergeCell ref="A30:E30"/>
    <mergeCell ref="A59:C5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ienemumi-izdevumi </vt:lpstr>
      <vt:lpstr>Kopsav. pa funkc. kateg. un EKK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cp:lastPrinted>2023-01-31T07:13:03Z</cp:lastPrinted>
  <dcterms:created xsi:type="dcterms:W3CDTF">2022-01-20T17:04:39Z</dcterms:created>
  <dcterms:modified xsi:type="dcterms:W3CDTF">2023-06-20T08:00:28Z</dcterms:modified>
</cp:coreProperties>
</file>