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ija.milbrete\Desktop\20_15.06.2022\lemumi\majaslapa\"/>
    </mc:Choice>
  </mc:AlternateContent>
  <xr:revisionPtr revIDLastSave="0" documentId="8_{C643451A-B810-40C4-ABEE-77BCA4FDDCC6}" xr6:coauthVersionLast="47" xr6:coauthVersionMax="47" xr10:uidLastSave="{00000000-0000-0000-0000-000000000000}"/>
  <bookViews>
    <workbookView xWindow="-103" yWindow="-103" windowWidth="16663" windowHeight="8863" activeTab="1" xr2:uid="{5BD052E6-1564-4C43-A883-18F344C95B3B}"/>
  </bookViews>
  <sheets>
    <sheet name="ienemumi-izdevumi " sheetId="1" r:id="rId1"/>
    <sheet name="Kopsav. pa funkc.kateg. un EKK" sheetId="10" r:id="rId2"/>
    <sheet name="Kopsavilkums Ziedojumi" sheetId="7" r:id="rId3"/>
  </sheets>
  <definedNames>
    <definedName name="__xlnm.Print_Area_1">#REF!</definedName>
    <definedName name="__xlnm.Print_Titles_1">#REF!</definedName>
    <definedName name="_Hlk95808303" localSheetId="0">'ienemumi-izdevumi '!$B$155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0" i="1" l="1"/>
  <c r="H100" i="1"/>
  <c r="K100" i="1"/>
  <c r="H101" i="1"/>
  <c r="K101" i="1"/>
  <c r="H98" i="1"/>
  <c r="K98" i="1"/>
  <c r="H99" i="1"/>
  <c r="K99" i="1"/>
  <c r="H77" i="1"/>
  <c r="K77" i="1"/>
  <c r="E11" i="10"/>
  <c r="J182" i="1"/>
  <c r="J193" i="1"/>
  <c r="J191" i="1"/>
  <c r="J256" i="1"/>
  <c r="E258" i="1"/>
  <c r="E289" i="1" l="1"/>
  <c r="E290" i="1"/>
  <c r="E288" i="1"/>
  <c r="D291" i="1"/>
  <c r="D285" i="1"/>
  <c r="E281" i="1"/>
  <c r="E282" i="1"/>
  <c r="E283" i="1"/>
  <c r="E284" i="1"/>
  <c r="E280" i="1"/>
  <c r="E291" i="1" l="1"/>
  <c r="E285" i="1"/>
  <c r="G256" i="1"/>
  <c r="G248" i="1"/>
  <c r="G213" i="1"/>
  <c r="G201" i="1"/>
  <c r="G198" i="1"/>
  <c r="G193" i="1"/>
  <c r="G191" i="1"/>
  <c r="G182" i="1"/>
  <c r="H69" i="1"/>
  <c r="F236" i="1" l="1"/>
  <c r="H140" i="1"/>
  <c r="D248" i="1" l="1"/>
  <c r="G107" i="1"/>
  <c r="G112" i="1"/>
  <c r="G132" i="1"/>
  <c r="D23" i="1"/>
  <c r="D54" i="1"/>
  <c r="E77" i="1" l="1"/>
  <c r="E99" i="1"/>
  <c r="E240" i="1"/>
  <c r="E239" i="1"/>
  <c r="E98" i="1"/>
  <c r="H238" i="1"/>
  <c r="K238" i="1"/>
  <c r="D57" i="1" l="1"/>
  <c r="E252" i="1"/>
  <c r="E238" i="1"/>
  <c r="D112" i="1" l="1"/>
  <c r="E144" i="1"/>
  <c r="H144" i="1"/>
  <c r="K144" i="1"/>
  <c r="H90" i="1"/>
  <c r="E90" i="1"/>
  <c r="H70" i="1"/>
  <c r="E70" i="1"/>
  <c r="K89" i="1"/>
  <c r="H89" i="1"/>
  <c r="E89" i="1"/>
  <c r="H74" i="1"/>
  <c r="E74" i="1"/>
  <c r="E101" i="1"/>
  <c r="H56" i="1"/>
  <c r="K56" i="1"/>
  <c r="F83" i="1"/>
  <c r="E81" i="1"/>
  <c r="E62" i="1"/>
  <c r="E69" i="1"/>
  <c r="D83" i="1"/>
  <c r="E82" i="1"/>
  <c r="C83" i="1"/>
  <c r="E56" i="1"/>
  <c r="E30" i="1"/>
  <c r="G83" i="1" l="1"/>
  <c r="H67" i="1"/>
  <c r="H68" i="1"/>
  <c r="E68" i="1"/>
  <c r="E67" i="1"/>
  <c r="D182" i="1"/>
  <c r="D191" i="1"/>
  <c r="D193" i="1"/>
  <c r="D198" i="1"/>
  <c r="D201" i="1"/>
  <c r="D213" i="1"/>
  <c r="D256" i="1"/>
  <c r="E174" i="1" l="1"/>
  <c r="H174" i="1"/>
  <c r="K174" i="1"/>
  <c r="K261" i="1" l="1"/>
  <c r="K259" i="1"/>
  <c r="K258" i="1"/>
  <c r="K255" i="1"/>
  <c r="K254" i="1"/>
  <c r="K253" i="1"/>
  <c r="K251" i="1"/>
  <c r="K250" i="1"/>
  <c r="K249" i="1"/>
  <c r="J248" i="1"/>
  <c r="K247" i="1"/>
  <c r="K246" i="1"/>
  <c r="K245" i="1"/>
  <c r="K244" i="1"/>
  <c r="K243" i="1"/>
  <c r="K242" i="1"/>
  <c r="K241" i="1"/>
  <c r="K237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2" i="1"/>
  <c r="K211" i="1"/>
  <c r="K210" i="1"/>
  <c r="K209" i="1"/>
  <c r="K208" i="1"/>
  <c r="K207" i="1"/>
  <c r="K206" i="1"/>
  <c r="K205" i="1"/>
  <c r="K204" i="1"/>
  <c r="K203" i="1"/>
  <c r="K202" i="1"/>
  <c r="K200" i="1"/>
  <c r="K199" i="1"/>
  <c r="K197" i="1"/>
  <c r="K196" i="1"/>
  <c r="K195" i="1"/>
  <c r="K194" i="1"/>
  <c r="K192" i="1"/>
  <c r="K190" i="1"/>
  <c r="K189" i="1"/>
  <c r="K188" i="1"/>
  <c r="K187" i="1"/>
  <c r="K186" i="1"/>
  <c r="K185" i="1"/>
  <c r="K184" i="1"/>
  <c r="K183" i="1"/>
  <c r="K181" i="1"/>
  <c r="J180" i="1"/>
  <c r="K179" i="1"/>
  <c r="K178" i="1"/>
  <c r="K177" i="1"/>
  <c r="K176" i="1"/>
  <c r="K175" i="1"/>
  <c r="K173" i="1"/>
  <c r="K172" i="1"/>
  <c r="K171" i="1"/>
  <c r="K170" i="1"/>
  <c r="K169" i="1"/>
  <c r="K168" i="1"/>
  <c r="K167" i="1"/>
  <c r="G262" i="1"/>
  <c r="H261" i="1"/>
  <c r="H260" i="1"/>
  <c r="I260" i="1" s="1"/>
  <c r="J260" i="1" s="1"/>
  <c r="J262" i="1" s="1"/>
  <c r="H259" i="1"/>
  <c r="H258" i="1"/>
  <c r="H255" i="1"/>
  <c r="H254" i="1"/>
  <c r="H253" i="1"/>
  <c r="H251" i="1"/>
  <c r="H250" i="1"/>
  <c r="H249" i="1"/>
  <c r="H247" i="1"/>
  <c r="H246" i="1"/>
  <c r="H245" i="1"/>
  <c r="H244" i="1"/>
  <c r="H243" i="1"/>
  <c r="H242" i="1"/>
  <c r="H241" i="1"/>
  <c r="H237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2" i="1"/>
  <c r="H211" i="1"/>
  <c r="H210" i="1"/>
  <c r="H209" i="1"/>
  <c r="H208" i="1"/>
  <c r="H207" i="1"/>
  <c r="H206" i="1"/>
  <c r="H205" i="1"/>
  <c r="H204" i="1"/>
  <c r="H203" i="1"/>
  <c r="H202" i="1"/>
  <c r="H200" i="1"/>
  <c r="H199" i="1"/>
  <c r="H197" i="1"/>
  <c r="H196" i="1"/>
  <c r="H195" i="1"/>
  <c r="H194" i="1"/>
  <c r="H192" i="1"/>
  <c r="H190" i="1"/>
  <c r="H189" i="1"/>
  <c r="H188" i="1"/>
  <c r="H187" i="1"/>
  <c r="H186" i="1"/>
  <c r="H185" i="1"/>
  <c r="H184" i="1"/>
  <c r="H183" i="1"/>
  <c r="H181" i="1"/>
  <c r="G180" i="1"/>
  <c r="G257" i="1" s="1"/>
  <c r="H179" i="1"/>
  <c r="H178" i="1"/>
  <c r="H177" i="1"/>
  <c r="H176" i="1"/>
  <c r="H175" i="1"/>
  <c r="H173" i="1"/>
  <c r="H172" i="1"/>
  <c r="H171" i="1"/>
  <c r="H170" i="1"/>
  <c r="H169" i="1"/>
  <c r="H168" i="1"/>
  <c r="H167" i="1"/>
  <c r="D262" i="1"/>
  <c r="E259" i="1"/>
  <c r="E260" i="1"/>
  <c r="E261" i="1"/>
  <c r="E255" i="1"/>
  <c r="E254" i="1"/>
  <c r="E253" i="1"/>
  <c r="E251" i="1"/>
  <c r="E250" i="1"/>
  <c r="E249" i="1"/>
  <c r="E247" i="1"/>
  <c r="E246" i="1"/>
  <c r="E245" i="1"/>
  <c r="E244" i="1"/>
  <c r="E243" i="1"/>
  <c r="E242" i="1"/>
  <c r="E241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2" i="1"/>
  <c r="E211" i="1"/>
  <c r="E210" i="1"/>
  <c r="E209" i="1"/>
  <c r="E208" i="1"/>
  <c r="E207" i="1"/>
  <c r="E206" i="1"/>
  <c r="E205" i="1"/>
  <c r="E204" i="1"/>
  <c r="E203" i="1"/>
  <c r="E202" i="1"/>
  <c r="E200" i="1"/>
  <c r="E199" i="1"/>
  <c r="E197" i="1"/>
  <c r="E196" i="1"/>
  <c r="E195" i="1"/>
  <c r="E194" i="1"/>
  <c r="E192" i="1"/>
  <c r="E190" i="1"/>
  <c r="E189" i="1"/>
  <c r="E188" i="1"/>
  <c r="E187" i="1"/>
  <c r="E186" i="1"/>
  <c r="E185" i="1"/>
  <c r="E184" i="1"/>
  <c r="E183" i="1"/>
  <c r="E181" i="1"/>
  <c r="D180" i="1"/>
  <c r="E179" i="1"/>
  <c r="E178" i="1"/>
  <c r="E177" i="1"/>
  <c r="E176" i="1"/>
  <c r="E175" i="1"/>
  <c r="E173" i="1"/>
  <c r="E172" i="1"/>
  <c r="E171" i="1"/>
  <c r="E170" i="1"/>
  <c r="E169" i="1"/>
  <c r="E168" i="1"/>
  <c r="E167" i="1"/>
  <c r="K149" i="1"/>
  <c r="K148" i="1"/>
  <c r="K147" i="1"/>
  <c r="K146" i="1"/>
  <c r="J145" i="1"/>
  <c r="K143" i="1"/>
  <c r="K142" i="1"/>
  <c r="K141" i="1"/>
  <c r="K139" i="1"/>
  <c r="K138" i="1"/>
  <c r="K137" i="1"/>
  <c r="K136" i="1"/>
  <c r="K135" i="1"/>
  <c r="K134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1" i="1"/>
  <c r="K110" i="1"/>
  <c r="K109" i="1"/>
  <c r="K108" i="1"/>
  <c r="K106" i="1"/>
  <c r="K105" i="1"/>
  <c r="J104" i="1"/>
  <c r="J107" i="1" s="1"/>
  <c r="K103" i="1"/>
  <c r="K102" i="1"/>
  <c r="K97" i="1"/>
  <c r="K96" i="1"/>
  <c r="K95" i="1"/>
  <c r="K94" i="1"/>
  <c r="K93" i="1"/>
  <c r="K92" i="1"/>
  <c r="K91" i="1"/>
  <c r="K88" i="1"/>
  <c r="K87" i="1"/>
  <c r="K86" i="1"/>
  <c r="K85" i="1"/>
  <c r="K84" i="1"/>
  <c r="J83" i="1"/>
  <c r="K80" i="1"/>
  <c r="K79" i="1"/>
  <c r="K78" i="1"/>
  <c r="K76" i="1"/>
  <c r="K75" i="1"/>
  <c r="K73" i="1"/>
  <c r="K72" i="1"/>
  <c r="K71" i="1"/>
  <c r="K64" i="1"/>
  <c r="K63" i="1"/>
  <c r="K61" i="1"/>
  <c r="K60" i="1"/>
  <c r="K59" i="1"/>
  <c r="K58" i="1"/>
  <c r="K55" i="1"/>
  <c r="K53" i="1"/>
  <c r="K52" i="1"/>
  <c r="K51" i="1"/>
  <c r="K50" i="1"/>
  <c r="K49" i="1"/>
  <c r="K47" i="1"/>
  <c r="K46" i="1"/>
  <c r="K45" i="1"/>
  <c r="J44" i="1"/>
  <c r="K43" i="1"/>
  <c r="K42" i="1"/>
  <c r="J41" i="1"/>
  <c r="K40" i="1"/>
  <c r="K39" i="1"/>
  <c r="K38" i="1"/>
  <c r="K37" i="1"/>
  <c r="K36" i="1"/>
  <c r="K35" i="1"/>
  <c r="K34" i="1"/>
  <c r="K33" i="1"/>
  <c r="J32" i="1"/>
  <c r="K31" i="1"/>
  <c r="K29" i="1"/>
  <c r="K28" i="1"/>
  <c r="K27" i="1"/>
  <c r="J26" i="1"/>
  <c r="K25" i="1"/>
  <c r="K24" i="1"/>
  <c r="K22" i="1"/>
  <c r="K20" i="1"/>
  <c r="J19" i="1"/>
  <c r="K18" i="1"/>
  <c r="K17" i="1"/>
  <c r="J16" i="1"/>
  <c r="K15" i="1"/>
  <c r="K14" i="1"/>
  <c r="J13" i="1"/>
  <c r="K12" i="1"/>
  <c r="K11" i="1"/>
  <c r="J10" i="1"/>
  <c r="K9" i="1"/>
  <c r="K8" i="1"/>
  <c r="H149" i="1"/>
  <c r="H148" i="1"/>
  <c r="H147" i="1"/>
  <c r="H146" i="1"/>
  <c r="G145" i="1"/>
  <c r="H143" i="1"/>
  <c r="H142" i="1"/>
  <c r="H141" i="1"/>
  <c r="H139" i="1"/>
  <c r="H138" i="1"/>
  <c r="H137" i="1"/>
  <c r="H136" i="1"/>
  <c r="H135" i="1"/>
  <c r="H134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1" i="1"/>
  <c r="H110" i="1"/>
  <c r="H109" i="1"/>
  <c r="H108" i="1"/>
  <c r="H106" i="1"/>
  <c r="H105" i="1"/>
  <c r="G104" i="1"/>
  <c r="H103" i="1"/>
  <c r="H102" i="1"/>
  <c r="H97" i="1"/>
  <c r="H96" i="1"/>
  <c r="H95" i="1"/>
  <c r="H94" i="1"/>
  <c r="H93" i="1"/>
  <c r="H92" i="1"/>
  <c r="H91" i="1"/>
  <c r="H88" i="1"/>
  <c r="H87" i="1"/>
  <c r="H86" i="1"/>
  <c r="H85" i="1"/>
  <c r="H84" i="1"/>
  <c r="H80" i="1"/>
  <c r="H79" i="1"/>
  <c r="H78" i="1"/>
  <c r="H76" i="1"/>
  <c r="H75" i="1"/>
  <c r="H73" i="1"/>
  <c r="H72" i="1"/>
  <c r="H71" i="1"/>
  <c r="H66" i="1"/>
  <c r="H65" i="1"/>
  <c r="H64" i="1"/>
  <c r="H63" i="1"/>
  <c r="H61" i="1"/>
  <c r="H60" i="1"/>
  <c r="H59" i="1"/>
  <c r="H58" i="1"/>
  <c r="H55" i="1"/>
  <c r="H53" i="1"/>
  <c r="H52" i="1"/>
  <c r="H51" i="1"/>
  <c r="H50" i="1"/>
  <c r="H49" i="1"/>
  <c r="H47" i="1"/>
  <c r="H46" i="1"/>
  <c r="H45" i="1"/>
  <c r="G44" i="1"/>
  <c r="G48" i="1" s="1"/>
  <c r="H43" i="1"/>
  <c r="H42" i="1"/>
  <c r="G41" i="1"/>
  <c r="H40" i="1"/>
  <c r="H39" i="1"/>
  <c r="H38" i="1"/>
  <c r="H37" i="1"/>
  <c r="H36" i="1"/>
  <c r="H35" i="1"/>
  <c r="H34" i="1"/>
  <c r="H33" i="1"/>
  <c r="G32" i="1"/>
  <c r="H31" i="1"/>
  <c r="H29" i="1"/>
  <c r="H28" i="1"/>
  <c r="H27" i="1"/>
  <c r="G26" i="1"/>
  <c r="H25" i="1"/>
  <c r="H24" i="1"/>
  <c r="H22" i="1"/>
  <c r="H20" i="1"/>
  <c r="G19" i="1"/>
  <c r="H18" i="1"/>
  <c r="H17" i="1"/>
  <c r="G16" i="1"/>
  <c r="H15" i="1"/>
  <c r="H14" i="1"/>
  <c r="G13" i="1"/>
  <c r="H12" i="1"/>
  <c r="H11" i="1"/>
  <c r="G10" i="1"/>
  <c r="H9" i="1"/>
  <c r="H8" i="1"/>
  <c r="E147" i="1"/>
  <c r="E148" i="1"/>
  <c r="E149" i="1"/>
  <c r="E146" i="1"/>
  <c r="E135" i="1"/>
  <c r="E136" i="1"/>
  <c r="E137" i="1"/>
  <c r="E138" i="1"/>
  <c r="E139" i="1"/>
  <c r="E141" i="1"/>
  <c r="E142" i="1"/>
  <c r="E143" i="1"/>
  <c r="E134" i="1"/>
  <c r="D145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1" i="1"/>
  <c r="E110" i="1"/>
  <c r="E109" i="1"/>
  <c r="E108" i="1"/>
  <c r="E106" i="1"/>
  <c r="E105" i="1"/>
  <c r="D104" i="1"/>
  <c r="E103" i="1"/>
  <c r="E102" i="1"/>
  <c r="E100" i="1"/>
  <c r="E97" i="1"/>
  <c r="E96" i="1"/>
  <c r="E95" i="1"/>
  <c r="E94" i="1"/>
  <c r="E93" i="1"/>
  <c r="E92" i="1"/>
  <c r="E91" i="1"/>
  <c r="E88" i="1"/>
  <c r="E87" i="1"/>
  <c r="E86" i="1"/>
  <c r="E85" i="1"/>
  <c r="E84" i="1"/>
  <c r="E80" i="1"/>
  <c r="E79" i="1"/>
  <c r="E78" i="1"/>
  <c r="E76" i="1"/>
  <c r="E75" i="1"/>
  <c r="E73" i="1"/>
  <c r="E72" i="1"/>
  <c r="E71" i="1"/>
  <c r="E66" i="1"/>
  <c r="E65" i="1"/>
  <c r="E64" i="1"/>
  <c r="E63" i="1"/>
  <c r="E61" i="1"/>
  <c r="E60" i="1"/>
  <c r="E59" i="1"/>
  <c r="E58" i="1"/>
  <c r="E55" i="1"/>
  <c r="E53" i="1"/>
  <c r="E52" i="1"/>
  <c r="E51" i="1"/>
  <c r="E50" i="1"/>
  <c r="E49" i="1"/>
  <c r="E47" i="1"/>
  <c r="E46" i="1"/>
  <c r="E45" i="1"/>
  <c r="D44" i="1"/>
  <c r="D48" i="1" s="1"/>
  <c r="E43" i="1"/>
  <c r="E42" i="1"/>
  <c r="D41" i="1"/>
  <c r="E40" i="1"/>
  <c r="E39" i="1"/>
  <c r="E38" i="1"/>
  <c r="E37" i="1"/>
  <c r="E36" i="1"/>
  <c r="E35" i="1"/>
  <c r="E34" i="1"/>
  <c r="E33" i="1"/>
  <c r="D32" i="1"/>
  <c r="E28" i="1"/>
  <c r="E29" i="1"/>
  <c r="E31" i="1"/>
  <c r="E27" i="1"/>
  <c r="D26" i="1"/>
  <c r="E25" i="1"/>
  <c r="E24" i="1"/>
  <c r="E22" i="1"/>
  <c r="E20" i="1"/>
  <c r="D19" i="1"/>
  <c r="E18" i="1"/>
  <c r="E17" i="1"/>
  <c r="D16" i="1"/>
  <c r="E15" i="1"/>
  <c r="E14" i="1"/>
  <c r="D13" i="1"/>
  <c r="E12" i="1"/>
  <c r="E11" i="1"/>
  <c r="E9" i="1"/>
  <c r="D10" i="1"/>
  <c r="E8" i="1"/>
  <c r="K260" i="1" l="1"/>
  <c r="D257" i="1"/>
  <c r="D132" i="1"/>
  <c r="D21" i="1"/>
  <c r="J21" i="1"/>
  <c r="J23" i="1" s="1"/>
  <c r="J48" i="1"/>
  <c r="J112" i="1"/>
  <c r="G54" i="1"/>
  <c r="G21" i="1"/>
  <c r="C291" i="1"/>
  <c r="C285" i="1"/>
  <c r="D133" i="1" l="1"/>
  <c r="D150" i="1" s="1"/>
  <c r="J54" i="1"/>
  <c r="J132" i="1"/>
  <c r="G23" i="1"/>
  <c r="G57" i="1"/>
  <c r="G133" i="1" s="1"/>
  <c r="G150" i="1" s="1"/>
  <c r="I236" i="1"/>
  <c r="K236" i="1" s="1"/>
  <c r="H236" i="1"/>
  <c r="J198" i="1" l="1"/>
  <c r="J201" i="1" s="1"/>
  <c r="J57" i="1"/>
  <c r="D263" i="1"/>
  <c r="F107" i="1"/>
  <c r="H107" i="1" s="1"/>
  <c r="I107" i="1"/>
  <c r="K107" i="1" s="1"/>
  <c r="J213" i="1" l="1"/>
  <c r="D265" i="1"/>
  <c r="J133" i="1"/>
  <c r="J150" i="1" s="1"/>
  <c r="F248" i="1"/>
  <c r="H248" i="1" s="1"/>
  <c r="I248" i="1"/>
  <c r="K248" i="1" s="1"/>
  <c r="F262" i="1"/>
  <c r="H262" i="1" s="1"/>
  <c r="I262" i="1"/>
  <c r="K262" i="1" s="1"/>
  <c r="F256" i="1"/>
  <c r="H256" i="1" s="1"/>
  <c r="I256" i="1"/>
  <c r="K256" i="1" s="1"/>
  <c r="J257" i="1" l="1"/>
  <c r="J263" i="1" s="1"/>
  <c r="C262" i="1"/>
  <c r="E262" i="1" s="1"/>
  <c r="C256" i="1"/>
  <c r="E256" i="1" s="1"/>
  <c r="C248" i="1"/>
  <c r="E248" i="1" s="1"/>
  <c r="J265" i="1" l="1"/>
  <c r="G263" i="1"/>
  <c r="G265" i="1" s="1"/>
  <c r="F213" i="1"/>
  <c r="H213" i="1" s="1"/>
  <c r="I213" i="1"/>
  <c r="K213" i="1" s="1"/>
  <c r="C213" i="1"/>
  <c r="E213" i="1" s="1"/>
  <c r="F201" i="1" l="1"/>
  <c r="H201" i="1" s="1"/>
  <c r="I201" i="1"/>
  <c r="K201" i="1" s="1"/>
  <c r="C201" i="1"/>
  <c r="E201" i="1" s="1"/>
  <c r="F198" i="1"/>
  <c r="H198" i="1" s="1"/>
  <c r="I198" i="1"/>
  <c r="K198" i="1" s="1"/>
  <c r="C198" i="1"/>
  <c r="E198" i="1" s="1"/>
  <c r="F193" i="1" l="1"/>
  <c r="H193" i="1" s="1"/>
  <c r="I193" i="1"/>
  <c r="K193" i="1" s="1"/>
  <c r="C193" i="1"/>
  <c r="E193" i="1" s="1"/>
  <c r="F191" i="1"/>
  <c r="H191" i="1" s="1"/>
  <c r="I191" i="1"/>
  <c r="K191" i="1" s="1"/>
  <c r="C191" i="1"/>
  <c r="E191" i="1" s="1"/>
  <c r="F182" i="1" l="1"/>
  <c r="H182" i="1" s="1"/>
  <c r="I182" i="1"/>
  <c r="K182" i="1" s="1"/>
  <c r="C182" i="1"/>
  <c r="E182" i="1" s="1"/>
  <c r="F180" i="1"/>
  <c r="H180" i="1" s="1"/>
  <c r="I180" i="1"/>
  <c r="K180" i="1" s="1"/>
  <c r="C180" i="1"/>
  <c r="E180" i="1" s="1"/>
  <c r="F263" i="1" l="1"/>
  <c r="C263" i="1"/>
  <c r="C257" i="1"/>
  <c r="E257" i="1" s="1"/>
  <c r="E263" i="1" s="1"/>
  <c r="I263" i="1"/>
  <c r="I257" i="1"/>
  <c r="K257" i="1" s="1"/>
  <c r="K263" i="1" s="1"/>
  <c r="F257" i="1"/>
  <c r="H257" i="1" s="1"/>
  <c r="H263" i="1" s="1"/>
  <c r="C104" i="1" l="1"/>
  <c r="E104" i="1" s="1"/>
  <c r="I145" i="1"/>
  <c r="K145" i="1" s="1"/>
  <c r="F145" i="1"/>
  <c r="H145" i="1" s="1"/>
  <c r="C145" i="1"/>
  <c r="E145" i="1" s="1"/>
  <c r="I132" i="1"/>
  <c r="K132" i="1" s="1"/>
  <c r="F132" i="1"/>
  <c r="H132" i="1" s="1"/>
  <c r="C132" i="1"/>
  <c r="E132" i="1" s="1"/>
  <c r="I112" i="1"/>
  <c r="K112" i="1" s="1"/>
  <c r="F112" i="1"/>
  <c r="H112" i="1" s="1"/>
  <c r="C112" i="1"/>
  <c r="E112" i="1" s="1"/>
  <c r="C107" i="1"/>
  <c r="E107" i="1" s="1"/>
  <c r="I104" i="1"/>
  <c r="K104" i="1" s="1"/>
  <c r="F104" i="1"/>
  <c r="H104" i="1" s="1"/>
  <c r="I83" i="1"/>
  <c r="K83" i="1" s="1"/>
  <c r="H83" i="1"/>
  <c r="E83" i="1"/>
  <c r="I57" i="1"/>
  <c r="K57" i="1" s="1"/>
  <c r="F57" i="1"/>
  <c r="H57" i="1" s="1"/>
  <c r="C57" i="1"/>
  <c r="E57" i="1" s="1"/>
  <c r="I54" i="1"/>
  <c r="K54" i="1" s="1"/>
  <c r="F54" i="1"/>
  <c r="H54" i="1" s="1"/>
  <c r="C54" i="1"/>
  <c r="E54" i="1" s="1"/>
  <c r="I48" i="1"/>
  <c r="K48" i="1" s="1"/>
  <c r="F48" i="1"/>
  <c r="H48" i="1" s="1"/>
  <c r="C48" i="1"/>
  <c r="E48" i="1" s="1"/>
  <c r="I44" i="1"/>
  <c r="K44" i="1" s="1"/>
  <c r="F44" i="1"/>
  <c r="H44" i="1" s="1"/>
  <c r="C44" i="1"/>
  <c r="E44" i="1" s="1"/>
  <c r="I41" i="1"/>
  <c r="K41" i="1" s="1"/>
  <c r="F41" i="1"/>
  <c r="H41" i="1" s="1"/>
  <c r="C41" i="1"/>
  <c r="E41" i="1" s="1"/>
  <c r="I32" i="1"/>
  <c r="K32" i="1" s="1"/>
  <c r="F32" i="1"/>
  <c r="H32" i="1" s="1"/>
  <c r="C32" i="1"/>
  <c r="E32" i="1" s="1"/>
  <c r="I26" i="1"/>
  <c r="K26" i="1" s="1"/>
  <c r="F26" i="1"/>
  <c r="H26" i="1" s="1"/>
  <c r="C26" i="1"/>
  <c r="E26" i="1" s="1"/>
  <c r="I23" i="1"/>
  <c r="K23" i="1" s="1"/>
  <c r="F23" i="1"/>
  <c r="H23" i="1" s="1"/>
  <c r="C23" i="1"/>
  <c r="E23" i="1" s="1"/>
  <c r="I21" i="1"/>
  <c r="K21" i="1" s="1"/>
  <c r="F21" i="1"/>
  <c r="H21" i="1" s="1"/>
  <c r="C21" i="1"/>
  <c r="E21" i="1" s="1"/>
  <c r="I19" i="1"/>
  <c r="K19" i="1" s="1"/>
  <c r="F19" i="1"/>
  <c r="H19" i="1" s="1"/>
  <c r="C19" i="1"/>
  <c r="E19" i="1" s="1"/>
  <c r="I16" i="1"/>
  <c r="K16" i="1" s="1"/>
  <c r="F16" i="1"/>
  <c r="H16" i="1" s="1"/>
  <c r="C16" i="1"/>
  <c r="E16" i="1" s="1"/>
  <c r="I13" i="1"/>
  <c r="K13" i="1" s="1"/>
  <c r="F13" i="1"/>
  <c r="H13" i="1" s="1"/>
  <c r="C13" i="1"/>
  <c r="E13" i="1" s="1"/>
  <c r="I10" i="1"/>
  <c r="K10" i="1" s="1"/>
  <c r="F10" i="1"/>
  <c r="H10" i="1" s="1"/>
  <c r="C10" i="1"/>
  <c r="E10" i="1" s="1"/>
  <c r="I133" i="1" l="1"/>
  <c r="F133" i="1"/>
  <c r="C133" i="1"/>
  <c r="C150" i="1" l="1"/>
  <c r="C265" i="1" s="1"/>
  <c r="E133" i="1"/>
  <c r="E150" i="1" s="1"/>
  <c r="E265" i="1" s="1"/>
  <c r="I150" i="1"/>
  <c r="I265" i="1" s="1"/>
  <c r="K133" i="1"/>
  <c r="K150" i="1" s="1"/>
  <c r="K265" i="1" s="1"/>
  <c r="F150" i="1"/>
  <c r="F265" i="1" s="1"/>
  <c r="H133" i="1"/>
  <c r="H150" i="1" s="1"/>
  <c r="H265" i="1" s="1"/>
</calcChain>
</file>

<file path=xl/sharedStrings.xml><?xml version="1.0" encoding="utf-8"?>
<sst xmlns="http://schemas.openxmlformats.org/spreadsheetml/2006/main" count="679" uniqueCount="473">
  <si>
    <t>PAMATBUDŽETS - IEŅĒMUMI</t>
  </si>
  <si>
    <t>Kods</t>
  </si>
  <si>
    <t>Nosaukums</t>
  </si>
  <si>
    <t>2022.plāns</t>
  </si>
  <si>
    <t>2023.plāns</t>
  </si>
  <si>
    <t>2024.plāns</t>
  </si>
  <si>
    <t>1.1.1.2.</t>
  </si>
  <si>
    <t>Iedzīvotāju ienākuma nodoklis par tekošo gadu</t>
  </si>
  <si>
    <t>1.1.1.1.</t>
  </si>
  <si>
    <t>Iepriekšējā gada nesadalītais iedzīvotāju ienākuma nodoklis</t>
  </si>
  <si>
    <t>1.1.0.0.</t>
  </si>
  <si>
    <t xml:space="preserve">KOPĀ </t>
  </si>
  <si>
    <t>4.1.1.1.</t>
  </si>
  <si>
    <t>Nekustamā īpašuma nodoklis par zemi tekošā gada maksājumi</t>
  </si>
  <si>
    <t>4.1.1.2.</t>
  </si>
  <si>
    <t>Nekustamā īpašuma nodoklis par zemi iepr.gadu maks.</t>
  </si>
  <si>
    <t>4.1.1.0.</t>
  </si>
  <si>
    <t>KOPĀ</t>
  </si>
  <si>
    <t>4.1.2.1.</t>
  </si>
  <si>
    <t>Nekustāmā īpašuma nodoklis par ēkām un būvēm tekošā gada maksājumi</t>
  </si>
  <si>
    <t>4.1.2.2.</t>
  </si>
  <si>
    <t>Nekustāmā īpašuma nodoklis par ēkām un būvēm iepr.gadu maks.</t>
  </si>
  <si>
    <t>4..12.0.</t>
  </si>
  <si>
    <t>4.1.3.1.</t>
  </si>
  <si>
    <t>Nekustāmā īpašuma nodoklis par mājokļiem tekošā gada maksājumi</t>
  </si>
  <si>
    <t>4.1.3.2.</t>
  </si>
  <si>
    <t>Nekustāmā īpašuma nodoklis par mājokļiem iepr.gadu maks.</t>
  </si>
  <si>
    <t>4.1.3.0.</t>
  </si>
  <si>
    <t xml:space="preserve">KOPĀ  </t>
  </si>
  <si>
    <t>5.4.1.0.</t>
  </si>
  <si>
    <t>Azartspēļu nodoklis</t>
  </si>
  <si>
    <t>5.4.0.0.</t>
  </si>
  <si>
    <t>5.5.3.1.</t>
  </si>
  <si>
    <t>Dabas resursu nodoklis</t>
  </si>
  <si>
    <t>5.5.0.0.</t>
  </si>
  <si>
    <t>8.3.0.0.</t>
  </si>
  <si>
    <t>Pārējie ieņēmumi no dividendēm</t>
  </si>
  <si>
    <t>8.9.9.0.</t>
  </si>
  <si>
    <t>Pārējie finanšu ieņēmumi</t>
  </si>
  <si>
    <t>8.0.0.0.</t>
  </si>
  <si>
    <t>9.4.2.0.</t>
  </si>
  <si>
    <t>Valsts nodevas bāriņtiesas iekasētās</t>
  </si>
  <si>
    <t>9.4.3.0.</t>
  </si>
  <si>
    <t>Valsts nodeva par uzvārda, vārda un tautības ieraksta maiņu</t>
  </si>
  <si>
    <t>9.4.5.0.</t>
  </si>
  <si>
    <t>Valsts nodeva  par civilstāvokļa  aktu reģistrēšanu</t>
  </si>
  <si>
    <t>9.4.9.0.</t>
  </si>
  <si>
    <t>Pārējās valsts nodevas</t>
  </si>
  <si>
    <t>9.4.0.0.</t>
  </si>
  <si>
    <t>9.5.1.1.</t>
  </si>
  <si>
    <t>PN par domes izstrādāto oficiālo dokumentu un apliecinātu to kopiju saņemšanu</t>
  </si>
  <si>
    <t>9.5.1.2.</t>
  </si>
  <si>
    <t>PN par izklaidējoša rakstura pasākumu rīkošanu</t>
  </si>
  <si>
    <t>9.5.1.4.</t>
  </si>
  <si>
    <t>PN par tirdzniecību publiskās vietās</t>
  </si>
  <si>
    <t>9.5.1.5.</t>
  </si>
  <si>
    <t xml:space="preserve">PN par dzīvnieku turēšanu </t>
  </si>
  <si>
    <t>9.5.1.7.</t>
  </si>
  <si>
    <t xml:space="preserve">PN par reklāmas afišu un sludinājumu izvietošanu </t>
  </si>
  <si>
    <t>9.5.1.9.</t>
  </si>
  <si>
    <t>PN pae simbolikas izmantošanu</t>
  </si>
  <si>
    <t>9.5.2.1.</t>
  </si>
  <si>
    <t>PN par būvatļaujas saņemšanu</t>
  </si>
  <si>
    <t>9.5.2.9.</t>
  </si>
  <si>
    <t>Pārējās nodevas, ko uzliek pašvaldības</t>
  </si>
  <si>
    <t>9.5.0.0.</t>
  </si>
  <si>
    <t>10.1.4.0.</t>
  </si>
  <si>
    <t>Naudas sodi, ko uzliek pašvaldības</t>
  </si>
  <si>
    <t>10.1.5.4.</t>
  </si>
  <si>
    <t>Naudas sodi, ko uzliek par pārkāpumiem ceļu satiksmē</t>
  </si>
  <si>
    <t>10.1.0.0.</t>
  </si>
  <si>
    <t>12.2.3.0</t>
  </si>
  <si>
    <t>Zvejas licences</t>
  </si>
  <si>
    <t>12.3.9.5</t>
  </si>
  <si>
    <t>Līgumsodi un procentu maksājumi par saistību neizpildi</t>
  </si>
  <si>
    <t>12.3.9.9.</t>
  </si>
  <si>
    <t>Pārējie dažādi nenodokļu ienēmumi</t>
  </si>
  <si>
    <t>12.0.0.0.</t>
  </si>
  <si>
    <t>13.1.0.0.</t>
  </si>
  <si>
    <t>Ieņēmumi no ēku un būvju īpašuma pārdošanas</t>
  </si>
  <si>
    <t>13.2.1.0.</t>
  </si>
  <si>
    <t>Ieņēmumi no zemes īpašuma pārdošanas</t>
  </si>
  <si>
    <t>13.2.2.0</t>
  </si>
  <si>
    <t>Ieņēmumi no meža īpašuma pārdošanas</t>
  </si>
  <si>
    <t>13.4.0.0.</t>
  </si>
  <si>
    <t>Ieņēmumi no pašvaldības kustāmā īpašuma un mantas realizācijas</t>
  </si>
  <si>
    <t>13.5.0.0</t>
  </si>
  <si>
    <t>Ieņēmumi no pašvaldības īpašuma iznomāšanas</t>
  </si>
  <si>
    <t>13.0.0.0.</t>
  </si>
  <si>
    <t>17.2.0.0.</t>
  </si>
  <si>
    <t>Līdzfinansējums Deinstitucionalizācijai</t>
  </si>
  <si>
    <t>17.0.0.0.</t>
  </si>
  <si>
    <t>18.6.2.0.</t>
  </si>
  <si>
    <t>Pašvald.budžetā saņemtā valsts budžeta dotācija (brīvpusdienas)</t>
  </si>
  <si>
    <t>18.6.2.0</t>
  </si>
  <si>
    <t xml:space="preserve">Skolu bibliotēku grāmatu iegāde, tautas kolektīvi </t>
  </si>
  <si>
    <t>Pārējās mērķdotācijas pašvaldībām no valsts budžeta(pedagogu algas)</t>
  </si>
  <si>
    <t>Mērķdotācija maznodrošinātiem iedz.un asistentiem(soc.dienests Ķekava)</t>
  </si>
  <si>
    <t>Nacionālā veselības dienesta finansējums - Ambulance</t>
  </si>
  <si>
    <t>Programma "Latvijas skolas soma"</t>
  </si>
  <si>
    <t>Dotācija autoceļiem</t>
  </si>
  <si>
    <t>Līdzfinansējums Klientu apkalpošanas centram</t>
  </si>
  <si>
    <t>Valsts finansējums Vēlēšanu komisijas darbam</t>
  </si>
  <si>
    <t>Līdzfinansējums atbalstam bezdarba gadījumos</t>
  </si>
  <si>
    <t>Valsts finansējums - Sociālā dienesta pilotprojekts</t>
  </si>
  <si>
    <t>Valsts fiansējums Covid-19 krīzes pabalstiem (Soc.dienests)</t>
  </si>
  <si>
    <t>LEADER projekts Tūrisma informācijas moderināzija Ķekavas novadā</t>
  </si>
  <si>
    <t>IZM mērķdotācija asistenta pakalp.nodrošināšanai pers.ar invaliditāti</t>
  </si>
  <si>
    <t>JIC projekts "Idejas ceļ gaisā!"</t>
  </si>
  <si>
    <t>Mērķdotācija ATR admin.izdevumu līdzfinansēšanai</t>
  </si>
  <si>
    <t>18.6.3.0.</t>
  </si>
  <si>
    <t>ES finansējums Soc.dienesta projektiem</t>
  </si>
  <si>
    <t>18.6.3.0</t>
  </si>
  <si>
    <t>ES finansējums deinstitucionalizācijas projektam</t>
  </si>
  <si>
    <t>ES līdzfinasējums Sporta aģentūrai</t>
  </si>
  <si>
    <t xml:space="preserve"> ES līdzfinasējums Proj.URBACT</t>
  </si>
  <si>
    <t>ERASMUS vadlīnijas - digitālie rīki un metožu izstrāde</t>
  </si>
  <si>
    <t>ES līdzfinansējums projektam Pārrobežu sadarbība kapacitātes stiprināšanai</t>
  </si>
  <si>
    <t xml:space="preserve">ES līdzfinansējums Veselības veicināšanai un profilaksei Ķekavas novadā </t>
  </si>
  <si>
    <t>ES līdzfinansējums izglītojamo individuālo kompetenču attīstībai</t>
  </si>
  <si>
    <t>ES līdzfinansējums Pļavniekkalna pamatskolai</t>
  </si>
  <si>
    <t>ES līdzfinasējums Daugmales pamatskolai</t>
  </si>
  <si>
    <t>Projekts "Karjeras atbalsts vispār. un profes. izglīt. iestādēs</t>
  </si>
  <si>
    <t>18.6.4.0.</t>
  </si>
  <si>
    <t>Dotācija no PFIF</t>
  </si>
  <si>
    <t>Speciālā dotācija no valsts budžeta saskaņā ar MK noteikumiem Nr.799</t>
  </si>
  <si>
    <t>19.2.0.0.</t>
  </si>
  <si>
    <t>Ieņēmumi izglītības funkciju nodrošināšanai</t>
  </si>
  <si>
    <t>Saņemtie transferti no citām pašvaldībām</t>
  </si>
  <si>
    <t>Reģionālās policijas ieņēmumi</t>
  </si>
  <si>
    <t>Baldones pašvaldības konta atlikuma pārgrāmatošana uz 01.07.2021</t>
  </si>
  <si>
    <t>19.0.0.0.</t>
  </si>
  <si>
    <t>21.1.9.4</t>
  </si>
  <si>
    <t>Ieņēmumi no vadošā partnera grupas īstenotajiem ES projektiem</t>
  </si>
  <si>
    <t>21.1.9.2</t>
  </si>
  <si>
    <t>Ieņēmumi no citu valstu finanšu palīdzības programmas īstenošanas</t>
  </si>
  <si>
    <t>21.3.4.0.</t>
  </si>
  <si>
    <t>Procentu ieņēmumi no pašu ieguldījumiem</t>
  </si>
  <si>
    <t>21.3.5.2.</t>
  </si>
  <si>
    <t>Ieņēmumi no vecāku maksām</t>
  </si>
  <si>
    <t>21.3.5.9.</t>
  </si>
  <si>
    <t>Pārējie ieņēmumi par izglītības pakalpojumiem</t>
  </si>
  <si>
    <t>21.3.7.9.</t>
  </si>
  <si>
    <t>Ieņēmumi par pārējo dokumentu izsn.un pārējiem kanc.pakalpoj.</t>
  </si>
  <si>
    <t>21.3.8.1.</t>
  </si>
  <si>
    <t>Ieņēmumi par telpu nomu</t>
  </si>
  <si>
    <t>21.3.8.3.</t>
  </si>
  <si>
    <t>Ieņēmumi no kustāmā īpašuma iznomāšanas</t>
  </si>
  <si>
    <t>21.3.8.4.</t>
  </si>
  <si>
    <t>Ieņēmumi par zemes nomu</t>
  </si>
  <si>
    <t>21.3.8.9.</t>
  </si>
  <si>
    <t>Pārējie ieņēmumi par nomu un īri</t>
  </si>
  <si>
    <t>21.3.9.1.</t>
  </si>
  <si>
    <t>Maksa par personu uzturēšanos sociālās aprūpes iestādēs</t>
  </si>
  <si>
    <t>21.3.9.2.</t>
  </si>
  <si>
    <t>Ieņēmumi no pacientu iemaksām</t>
  </si>
  <si>
    <t>21.3.9.3.</t>
  </si>
  <si>
    <t>Ieņēmumi par biļešu realizāciju</t>
  </si>
  <si>
    <t>21.3.9.4.</t>
  </si>
  <si>
    <t>Ieņēmumi par komunālajiem pakalpojumiem</t>
  </si>
  <si>
    <t>21.3.9.5</t>
  </si>
  <si>
    <t>Ieņēmumi par projektu īstenošanu</t>
  </si>
  <si>
    <t>21.3.9.7.</t>
  </si>
  <si>
    <t>Saņemtā atlīdzība no apdrošināšanas par bojātu nekustamo/kustamo īpašumu</t>
  </si>
  <si>
    <t>21.3.9.9.</t>
  </si>
  <si>
    <t>Citi ieņēmumi un maksas pakalpojumi</t>
  </si>
  <si>
    <t>21.4.2.9.</t>
  </si>
  <si>
    <t>Pārējie īpašiem mērķiem noteiktie ieņēmumi</t>
  </si>
  <si>
    <t>21.4.9.0</t>
  </si>
  <si>
    <t>Pārējie iepriekš neklasificētie ieņēmumi</t>
  </si>
  <si>
    <t>21.0.0.0.</t>
  </si>
  <si>
    <t>Ieņēmumi kopā</t>
  </si>
  <si>
    <t>Saistības</t>
  </si>
  <si>
    <t>Baložu vidusskolas piebūves būvniecība</t>
  </si>
  <si>
    <t xml:space="preserve">Aizņēmums veloceliņa būvniecībai gar A7 </t>
  </si>
  <si>
    <t>Aizņēmums Pļavniekkalna skolas moduļu piebūvei</t>
  </si>
  <si>
    <t>Saistības kopā</t>
  </si>
  <si>
    <t>Dabas resursu nodokļa konta atlikums gada sākumā</t>
  </si>
  <si>
    <t>Autoceļu dotācijas atlikums gada sākumā</t>
  </si>
  <si>
    <t>Naudas līdzekļu atlikums gada sākumā (Baldone)</t>
  </si>
  <si>
    <t>Naudas līdzekļu atlikums gada sākumā</t>
  </si>
  <si>
    <t>PAVISAM IEŅĒMUMI</t>
  </si>
  <si>
    <t>PAMATBUDŽETS - IZDEVUMI</t>
  </si>
  <si>
    <t>01.110</t>
  </si>
  <si>
    <t xml:space="preserve">Administratīvā pārvalde </t>
  </si>
  <si>
    <t>Sabiedriskās attiecības</t>
  </si>
  <si>
    <t xml:space="preserve">IT uzturēšana </t>
  </si>
  <si>
    <t xml:space="preserve">Finanšu pārvalde </t>
  </si>
  <si>
    <t xml:space="preserve">Deputātu, komiteju un komisiju darbs </t>
  </si>
  <si>
    <t>01.812</t>
  </si>
  <si>
    <t>Mērķdotācija -Teritorijas plānošanas dokumentu izstrāde</t>
  </si>
  <si>
    <t>Vēlēšanu komisija 2021</t>
  </si>
  <si>
    <t>01.721</t>
  </si>
  <si>
    <t>Iekšējā parāda procentu nomaksa</t>
  </si>
  <si>
    <t xml:space="preserve">Klientu apkalpošanas centra izveide </t>
  </si>
  <si>
    <t>01.890</t>
  </si>
  <si>
    <t>Līdzekļi neparedzētiem gadījumiem</t>
  </si>
  <si>
    <t>01.830</t>
  </si>
  <si>
    <t>Norēķini par izglītības pakalpojumiem</t>
  </si>
  <si>
    <t>Norēķini par iemaksām PFIF</t>
  </si>
  <si>
    <t>01.000</t>
  </si>
  <si>
    <t>IZPILDVARAS UN LIKUMDOŠANAS INSTITŪCIJAS</t>
  </si>
  <si>
    <t>03.110</t>
  </si>
  <si>
    <t>Pašvaldības policija</t>
  </si>
  <si>
    <t>03.000</t>
  </si>
  <si>
    <t>SABIEDRISKĀ KĀRTĪBA UN DROŠĪBA</t>
  </si>
  <si>
    <t>04.900</t>
  </si>
  <si>
    <t>04.510</t>
  </si>
  <si>
    <t>Ielu un ceļu apsaimniekošana un remonts</t>
  </si>
  <si>
    <t>Projekts URBACT</t>
  </si>
  <si>
    <t>Projekts Pārrobežu sadarbība kapacitātes stiprināšanai</t>
  </si>
  <si>
    <t>Projekts Erasmus + Guidance&amp; Digital tools and method</t>
  </si>
  <si>
    <t>Projekts -Sabiedrībā balstītu pakalp.infrastrukt.izveide (Deinstitucionaliz.)</t>
  </si>
  <si>
    <t>Valsts dotācija autoceļiem</t>
  </si>
  <si>
    <t>Ceļu investīciju projekti</t>
  </si>
  <si>
    <t>04.000</t>
  </si>
  <si>
    <t>EKONOMISKĀ DARBĪBA</t>
  </si>
  <si>
    <t>05.600</t>
  </si>
  <si>
    <t>Vides aizsardzība - dabas resursu nodoklis</t>
  </si>
  <si>
    <t>05.000</t>
  </si>
  <si>
    <t>VIDES AIZSARDZĪBA</t>
  </si>
  <si>
    <t>06.200</t>
  </si>
  <si>
    <t>Pašvaldības teritoriju apsaimniekošana</t>
  </si>
  <si>
    <t xml:space="preserve">Īpašumu pārvalde </t>
  </si>
  <si>
    <t>06.400</t>
  </si>
  <si>
    <t>Ielu apgaismojuma nodrošināšana</t>
  </si>
  <si>
    <t>06.600</t>
  </si>
  <si>
    <t>Kapu apsaimniekošana</t>
  </si>
  <si>
    <t>06.000</t>
  </si>
  <si>
    <t>PAŠVALDĪBAS TERIT.UN MĀJOKĻU APSAIMNIEKOŠANA</t>
  </si>
  <si>
    <t>07.210</t>
  </si>
  <si>
    <t xml:space="preserve">Ķekavas ambulance </t>
  </si>
  <si>
    <t>07.450</t>
  </si>
  <si>
    <t>Veselības veicināšana un slimību profilakse Ķekavas novadā</t>
  </si>
  <si>
    <t>07.000</t>
  </si>
  <si>
    <t>VESELĪBA</t>
  </si>
  <si>
    <t>08.210</t>
  </si>
  <si>
    <t>Baldones novada bibliotēka</t>
  </si>
  <si>
    <t>08.230</t>
  </si>
  <si>
    <t xml:space="preserve">Ķekavas pagasta kultūras centrs </t>
  </si>
  <si>
    <t>Baložu kultūras centrs</t>
  </si>
  <si>
    <t xml:space="preserve">Daugmales kultūras centrs </t>
  </si>
  <si>
    <t>08.100</t>
  </si>
  <si>
    <t xml:space="preserve">Sporta aģentūra </t>
  </si>
  <si>
    <t>08.330</t>
  </si>
  <si>
    <t>Izdevums "Ķekavas novads"</t>
  </si>
  <si>
    <t>08.620</t>
  </si>
  <si>
    <t>Pārējie kultūras un sporta pasākumi</t>
  </si>
  <si>
    <t>Kultūras centrs "Baldone"</t>
  </si>
  <si>
    <t>Izdevumi Ķekavas novada tūrisma informācijas centru darbībai</t>
  </si>
  <si>
    <t>Starptautiskās sadarbības projekti</t>
  </si>
  <si>
    <t>08.000</t>
  </si>
  <si>
    <t>ATPŪTA,KULTŪRA,RELIĢIJA</t>
  </si>
  <si>
    <t>09.219</t>
  </si>
  <si>
    <t xml:space="preserve">Ķekavas vidusskola </t>
  </si>
  <si>
    <t>09.211</t>
  </si>
  <si>
    <t xml:space="preserve">Pļavniekkalna sākumskola </t>
  </si>
  <si>
    <t xml:space="preserve">Baložu vidusskola </t>
  </si>
  <si>
    <t xml:space="preserve">Daugmales pamatskola </t>
  </si>
  <si>
    <t>Baldones vidusskola</t>
  </si>
  <si>
    <t>09.100</t>
  </si>
  <si>
    <t xml:space="preserve">PII "Ieviņa" </t>
  </si>
  <si>
    <t xml:space="preserve">PII "Zvaigznīte" </t>
  </si>
  <si>
    <t xml:space="preserve">PII "Avotiņš" </t>
  </si>
  <si>
    <t xml:space="preserve">PII "Bitīte" </t>
  </si>
  <si>
    <t>PII "Vāverīte"</t>
  </si>
  <si>
    <t>09.510</t>
  </si>
  <si>
    <t xml:space="preserve">Ķekavas mākslas skola </t>
  </si>
  <si>
    <t>Baldones mākslas skola</t>
  </si>
  <si>
    <t xml:space="preserve">Ķekavas mūzikas skola </t>
  </si>
  <si>
    <t>Baldones  sākumskola</t>
  </si>
  <si>
    <t>J.Dūmiņa Baldones mūzikas skola</t>
  </si>
  <si>
    <t xml:space="preserve">Ķekavas sporta skola </t>
  </si>
  <si>
    <t>Sporta komplekss (Baldone)</t>
  </si>
  <si>
    <t>Bērnu pēcpusdienas centrs"Baltais ērglis"</t>
  </si>
  <si>
    <t>Baldones novada jauniešu centrs</t>
  </si>
  <si>
    <t>09.600</t>
  </si>
  <si>
    <t>09.810</t>
  </si>
  <si>
    <t>Projekts Izglītojamo kompetenču attīstība</t>
  </si>
  <si>
    <t>Programma Skolas soma</t>
  </si>
  <si>
    <t>09.820</t>
  </si>
  <si>
    <t>Ķekavas vidussk. un Baložu vidussk. mācību vides uzlabošana</t>
  </si>
  <si>
    <t>Izglītības iestāžu ēku uzturēšana</t>
  </si>
  <si>
    <t>Projekts FIND YOUR VOICE (Baldone)</t>
  </si>
  <si>
    <t>09.910</t>
  </si>
  <si>
    <t>Projekts Karjeras atbalsts visp. un profes. izglīt. iestādēs</t>
  </si>
  <si>
    <t xml:space="preserve">Izglītības, kultūras un sporta pārvalde </t>
  </si>
  <si>
    <t>JIC Ķekava</t>
  </si>
  <si>
    <t>Brīvpusdienas</t>
  </si>
  <si>
    <t>Skolēnu pārvadājumi</t>
  </si>
  <si>
    <t>09.000</t>
  </si>
  <si>
    <t>IZGLĪTĪBA</t>
  </si>
  <si>
    <t>10.700</t>
  </si>
  <si>
    <t xml:space="preserve">Sociālais dienests </t>
  </si>
  <si>
    <t>10.200</t>
  </si>
  <si>
    <t xml:space="preserve">Sociālās aprūpes centrs </t>
  </si>
  <si>
    <t>10.400</t>
  </si>
  <si>
    <t>Ķekavas novada bāriņtiesa</t>
  </si>
  <si>
    <t>Pirmsskolas vecuma bērnu nodrošināšana ar vietām PII</t>
  </si>
  <si>
    <t>Projekts - Deinstitucionalizācija</t>
  </si>
  <si>
    <t>10.500</t>
  </si>
  <si>
    <t>Mērķdotācija bezdarbniekiem</t>
  </si>
  <si>
    <t>10.000</t>
  </si>
  <si>
    <t>SOCIĀLĀ AIZSARDZĪBA</t>
  </si>
  <si>
    <t>Kredīta pamatsummas atmaksa(pamatbudžets)</t>
  </si>
  <si>
    <t>Kredīta pamatsummas atmaksa no dotācijas autoceļiem</t>
  </si>
  <si>
    <t>Pamatkapitāla palielināšana SIA "Baložu komunālā saimniecība"</t>
  </si>
  <si>
    <t>Līdzekļu atlikums gada beigās</t>
  </si>
  <si>
    <t>FINANSĒŠANA</t>
  </si>
  <si>
    <t>PAVISAM IZDEVUMI</t>
  </si>
  <si>
    <t>Aizņēmums Titurgas PII būvniecībai</t>
  </si>
  <si>
    <t>IZDEVUMI KOPĀ</t>
  </si>
  <si>
    <t>1.pielikums</t>
  </si>
  <si>
    <t>Ķekavas novada domes</t>
  </si>
  <si>
    <t>saistošajiem noteikumiem Nr.../2022</t>
  </si>
  <si>
    <t>ZIEDOJUMU IEŅĒMUMI</t>
  </si>
  <si>
    <t>23.4.1.0.</t>
  </si>
  <si>
    <t>Saņemtie ziedojumi no juridiskām personām</t>
  </si>
  <si>
    <t>23.4.2.0.</t>
  </si>
  <si>
    <t>Saņemtie ziedojumi natūrā</t>
  </si>
  <si>
    <t>23.5.1.0.</t>
  </si>
  <si>
    <t>Saņemtie ziedojumi no fiziskām  personām</t>
  </si>
  <si>
    <t>Līdzekļu atlikums gada sākumā</t>
  </si>
  <si>
    <t>ZIEDOJUMU IZDEVUMI</t>
  </si>
  <si>
    <t>Pašvaldību teritoriju un mājokļu apsaimniekošana</t>
  </si>
  <si>
    <t>Sociālā aizsardzība</t>
  </si>
  <si>
    <t>KOPĀ  IZDEVUMI</t>
  </si>
  <si>
    <t>Līdzekļu atlikums gada sākumā Baldone</t>
  </si>
  <si>
    <t>Preces un pakalpojumi</t>
  </si>
  <si>
    <t>2000</t>
  </si>
  <si>
    <t>Pamatkapitāla veidošana</t>
  </si>
  <si>
    <t>5000</t>
  </si>
  <si>
    <t>Plāns 2022</t>
  </si>
  <si>
    <t>23.0.0.0.</t>
  </si>
  <si>
    <t>Saņemtie ziedojumi un dāvinājumi</t>
  </si>
  <si>
    <t>F20010000</t>
  </si>
  <si>
    <t>Naudas līdzekļi un noguldījumi (bilances aktīvā)</t>
  </si>
  <si>
    <t xml:space="preserve">  Pamatlīdzekļi, ieguldījuma īpašumi un bioloģiskie aktīvi</t>
  </si>
  <si>
    <t xml:space="preserve">  5200</t>
  </si>
  <si>
    <t>Izmaiņas</t>
  </si>
  <si>
    <t>2022.apstiprināts</t>
  </si>
  <si>
    <t>2023.apstiprināts</t>
  </si>
  <si>
    <t>2024.apstiprināts</t>
  </si>
  <si>
    <t>Valsts mērķdotācija energoefektivitātes paaugstināšanai ēkai Skolas ielā 2 Ķekava</t>
  </si>
  <si>
    <t xml:space="preserve">Valsts mērķdotācija ŪKT izbūvei Baldones sākumskolai </t>
  </si>
  <si>
    <t>Valsts mērķdotācija energoefektivitātes paaugstināšanai Ķekavas kultūras namam</t>
  </si>
  <si>
    <t>9.4.6.0.</t>
  </si>
  <si>
    <t>Valsts nodeva par speciālu atļauju (licenču) izsniegšanu</t>
  </si>
  <si>
    <t>LOK finansējums "Sporto visi" (Daugmales pamatskola)</t>
  </si>
  <si>
    <t>Valsts finansējums Covid izdevumiem Reģionālajai policijai</t>
  </si>
  <si>
    <t>Kultūras kapitāla fonda finansējums muzeja jaunai ekspozīcijai (Ķekavas KC)</t>
  </si>
  <si>
    <t>18.6.2.1</t>
  </si>
  <si>
    <t>Valsts mērķdotācija sociālajiem darbiniekiem piemaksai pie mēnešalgas</t>
  </si>
  <si>
    <t>Valsts finansējums Covid piemaksām Sociālās aprūpes centram</t>
  </si>
  <si>
    <t>ES finansējums projektam Baldones vidusskolai</t>
  </si>
  <si>
    <t>Projekts "PuMPuRS" (konkursi)</t>
  </si>
  <si>
    <t>Projekts "PuMPuRS" (atlīdzība)</t>
  </si>
  <si>
    <t>Aizņēmums Pump-truck būvniecībai</t>
  </si>
  <si>
    <t>Aizņēmums PII Ieviņa energoefektivitātes paaugstināšanai</t>
  </si>
  <si>
    <t>Valsts dotācija PII Ieviņa energoefektivitātes paaugstināšanai</t>
  </si>
  <si>
    <t>ERAF finansējums PII Ieviņa energoefektivitātes paaugstināšanai</t>
  </si>
  <si>
    <t>Valsts dotācija Baldones pārvaldes ēkas  energoefektivitātes paaugstināšanai</t>
  </si>
  <si>
    <t>ERAF finans. Baldones pārvaldes ēkas  energoefektivitātes paaugstināšanai</t>
  </si>
  <si>
    <t>Aizņēmums Baldones pārvaldes ēkas energoefektivitātes paaugstināšanai</t>
  </si>
  <si>
    <t>Gājēju ceļa būvniecība V6- Ziemeļu iela (posmā no Sporta nama līdz Ziemeļu ielai)</t>
  </si>
  <si>
    <t>Apvienotā gājēju un veloceļu izbūve gar V2 no Egļu ielas līdz Katlakalna ielai</t>
  </si>
  <si>
    <t>Uzņēmējdarbības teritorijas attīstība Baložos</t>
  </si>
  <si>
    <t>Aizņēmums stāvvietas un piebrauc.ceļu pārbūvei Zaļajā ielā 5 Baložos</t>
  </si>
  <si>
    <t>09.821</t>
  </si>
  <si>
    <t>Projekts Pumpurs konkursi</t>
  </si>
  <si>
    <t>Projekts Pumpurs algas</t>
  </si>
  <si>
    <t>Izdevumi ukraiņu bēgļu atbalstam</t>
  </si>
  <si>
    <t>Projekts RE-ACT</t>
  </si>
  <si>
    <t>09.811</t>
  </si>
  <si>
    <t>Projekts LEARN+</t>
  </si>
  <si>
    <t>18.6.3.1</t>
  </si>
  <si>
    <t>VARAM finansējums Ukrainas bēgļu atbalstam</t>
  </si>
  <si>
    <t xml:space="preserve">Attīstības un būvniecības pārvalde </t>
  </si>
  <si>
    <t>Aizņēmums Saulgriežu ielais pārbūvei, 2.kārta</t>
  </si>
  <si>
    <t>2022.gada XX jūnija</t>
  </si>
  <si>
    <t>Rādītāju nosaukumi</t>
  </si>
  <si>
    <t>Budžeta kategoriju kodi</t>
  </si>
  <si>
    <t>I IEŅĒMUMI - kopā</t>
  </si>
  <si>
    <t/>
  </si>
  <si>
    <t>1</t>
  </si>
  <si>
    <t>2</t>
  </si>
  <si>
    <t>3</t>
  </si>
  <si>
    <t>4</t>
  </si>
  <si>
    <t>5</t>
  </si>
  <si>
    <t xml:space="preserve">  Ziedojumi un dāvinājumi, kas saņemti no juridiskajām personām</t>
  </si>
  <si>
    <t xml:space="preserve">  23.4.0.0.</t>
  </si>
  <si>
    <t xml:space="preserve">    Juridisku personu ziedojumi un dāvinājumi naudā</t>
  </si>
  <si>
    <t xml:space="preserve">    23.4.1.0.</t>
  </si>
  <si>
    <t>II IZDEVUMI - kopā</t>
  </si>
  <si>
    <t xml:space="preserve">  Pakalpojumi</t>
  </si>
  <si>
    <t xml:space="preserve">  2200</t>
  </si>
  <si>
    <t xml:space="preserve">  Krājumi, materiāli, energoresursi, preces, biroja preces un inventārs, kurus neuzskaita kodā 5000</t>
  </si>
  <si>
    <t xml:space="preserve">  2300</t>
  </si>
  <si>
    <t>III Ieņēmumu pārsniegums (+) deficīts (-) (I-II)</t>
  </si>
  <si>
    <t>IV FINANSĒŠANA - kopā</t>
  </si>
  <si>
    <t xml:space="preserve">  Pieprasījuma noguldījumi (bilances aktīvā)</t>
  </si>
  <si>
    <t xml:space="preserve">  F22010000</t>
  </si>
  <si>
    <t xml:space="preserve">    Pieprasījuma noguldījumu atlikums gada sākumā</t>
  </si>
  <si>
    <t xml:space="preserve">    F22010000 AS</t>
  </si>
  <si>
    <t>Apstiprināts 2022</t>
  </si>
  <si>
    <t>Atlīdzība</t>
  </si>
  <si>
    <t>1000</t>
  </si>
  <si>
    <t xml:space="preserve">  Atalgojums</t>
  </si>
  <si>
    <t xml:space="preserve">  1100</t>
  </si>
  <si>
    <t xml:space="preserve">  Darba devēja valsts sociālās apdrošināšanas obligātās iemaksas, pabalsti un kompensācijas</t>
  </si>
  <si>
    <t xml:space="preserve">  1200</t>
  </si>
  <si>
    <t xml:space="preserve">  Mācību, darba un dienesta komandējumi, darba braucieni</t>
  </si>
  <si>
    <t xml:space="preserve">  2100</t>
  </si>
  <si>
    <t xml:space="preserve">  Izdevumi periodikas iegādei bibliotēku krājumiem</t>
  </si>
  <si>
    <t xml:space="preserve">  2400</t>
  </si>
  <si>
    <t xml:space="preserve">  Budžeta iestāžu nodokļu, nodevu un sankciju maksājumi</t>
  </si>
  <si>
    <t xml:space="preserve">  2500</t>
  </si>
  <si>
    <t>Subsīdijas un dotācijas</t>
  </si>
  <si>
    <t>3000</t>
  </si>
  <si>
    <t xml:space="preserve">  Subsīdijas un dotācijas komersantiem, biedrībām, nodibinājumiem un fiziskām personām</t>
  </si>
  <si>
    <t xml:space="preserve">  3200</t>
  </si>
  <si>
    <t>Procentu izdevumi</t>
  </si>
  <si>
    <t>4000</t>
  </si>
  <si>
    <t xml:space="preserve">  Procentu maksājumi iekšzemes kredītiestādēm</t>
  </si>
  <si>
    <t xml:space="preserve">  4200</t>
  </si>
  <si>
    <t xml:space="preserve">  Pārējie procentu maksājumi</t>
  </si>
  <si>
    <t xml:space="preserve">  4300</t>
  </si>
  <si>
    <t xml:space="preserve">  Nemateriālie ieguldījumi</t>
  </si>
  <si>
    <t xml:space="preserve">  5100</t>
  </si>
  <si>
    <t>Sociāla rakstura maksājumi un kompensācijas</t>
  </si>
  <si>
    <t>6000</t>
  </si>
  <si>
    <t xml:space="preserve">  Pensijas un sociālie pabalsti naudā</t>
  </si>
  <si>
    <t xml:space="preserve">  6200</t>
  </si>
  <si>
    <t xml:space="preserve">  Sociālie pabalsti natūrā</t>
  </si>
  <si>
    <t xml:space="preserve">  6300</t>
  </si>
  <si>
    <t xml:space="preserve">  Pārējie klasifikācijā neminētie maksājumi iedzīvotājiem natūrā un kompensācijas</t>
  </si>
  <si>
    <t xml:space="preserve">  6400</t>
  </si>
  <si>
    <t xml:space="preserve">  Kompensācijas, kuras izmaksā personām, pamatojoties uz Latvijas tiesu, Eiropas Savienības Tiesas, Eiropas Cilvēktiesību tiesas nolēmumiem</t>
  </si>
  <si>
    <t xml:space="preserve">  6500</t>
  </si>
  <si>
    <t>Transferti, uzturēšanas izdevumu transferti, pašu resursu maksājumi, starptautiskā sadarbība</t>
  </si>
  <si>
    <t>7000</t>
  </si>
  <si>
    <t xml:space="preserve">  Pašvaldību transferti un uzturēšanas izdevumu transferti</t>
  </si>
  <si>
    <t xml:space="preserve">  7200</t>
  </si>
  <si>
    <t>Izdevumi atbilstoši funkcionālajām kategorijām</t>
  </si>
  <si>
    <t>Vispārējie valdības dienesti</t>
  </si>
  <si>
    <t>Sabiedriskā kārtība un drošība</t>
  </si>
  <si>
    <t>Ekonomiskā darbība</t>
  </si>
  <si>
    <t>Vides aizsardzība</t>
  </si>
  <si>
    <t>Teritoriju un mājokļu apsaimniekošana</t>
  </si>
  <si>
    <t>Veselība</t>
  </si>
  <si>
    <t>Atpūta, kultūra un reliģija</t>
  </si>
  <si>
    <t>Izglītība</t>
  </si>
  <si>
    <t>Izdevumi atbilstoši ekonomiskajām kategorijām</t>
  </si>
  <si>
    <t>Izdevumu kopsavilkums atbilstoši funkcionālajām un ekonomiskajām kategorijām</t>
  </si>
  <si>
    <t>Akcijas un cita līdzdalība pašu kapitālā</t>
  </si>
  <si>
    <t xml:space="preserve">Klasifikācijas kods </t>
  </si>
  <si>
    <t>KOPĀ IZDEVUMI</t>
  </si>
  <si>
    <t>Fiansēšana</t>
  </si>
  <si>
    <t>Konta atlikums gada beigās</t>
  </si>
  <si>
    <t>II.</t>
  </si>
  <si>
    <t>izmaiņas</t>
  </si>
  <si>
    <t>II.1</t>
  </si>
  <si>
    <t>Saņemto aizņēmumu atmaksa</t>
  </si>
  <si>
    <t>Kopsavilkums - ziedojumi - izdevumi atbilstoši ekonomiskajām kategorijām</t>
  </si>
  <si>
    <t xml:space="preserve">1.pielikums </t>
  </si>
  <si>
    <t>2022.gada 15.jūnija</t>
  </si>
  <si>
    <t>saistošajiem noteikumiem nr. 14/2022</t>
  </si>
  <si>
    <t xml:space="preserve">2.pielikums </t>
  </si>
  <si>
    <t xml:space="preserve">3.pielikums </t>
  </si>
  <si>
    <t xml:space="preserve">Domes priekšsēdētājs:        (*PARAKSTS)             J.Žilko </t>
  </si>
  <si>
    <t xml:space="preserve">*ŠIS  DOKUMENTS  IR  ELEKTRONISKI  PARAKSTĪTS  AR  </t>
  </si>
  <si>
    <t>DROŠU ELEKTRONISKO  PARAKSTU  UN  SATUR  LAIKA  ZĪMOGU.</t>
  </si>
  <si>
    <t xml:space="preserve">4.pielikums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</si>
</sst>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5">
    <font>
      <sz val="11"/>
      <color theme="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8"/>
      <color indexed="8"/>
      <name val="Times New Roman"/>
      <family val="1"/>
      <charset val="186"/>
    </font>
    <font>
      <sz val="6"/>
      <color indexed="8"/>
      <name val="f6"/>
    </font>
    <font>
      <b/>
      <sz val="12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indexed="8"/>
      <name val="f6"/>
    </font>
    <font>
      <b/>
      <sz val="1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3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12" applyNumberFormat="0" applyAlignment="0" applyProtection="0"/>
    <xf numFmtId="0" fontId="21" fillId="8" borderId="13" applyNumberFormat="0" applyAlignment="0" applyProtection="0"/>
    <xf numFmtId="0" fontId="22" fillId="8" borderId="12" applyNumberFormat="0" applyAlignment="0" applyProtection="0"/>
    <xf numFmtId="0" fontId="23" fillId="0" borderId="14" applyNumberFormat="0" applyFill="0" applyAlignment="0" applyProtection="0"/>
    <xf numFmtId="0" fontId="24" fillId="9" borderId="15" applyNumberFormat="0" applyAlignment="0" applyProtection="0"/>
    <xf numFmtId="0" fontId="25" fillId="0" borderId="0" applyNumberFormat="0" applyFill="0" applyBorder="0" applyAlignment="0" applyProtection="0"/>
    <xf numFmtId="0" fontId="12" fillId="10" borderId="16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8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28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28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28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28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28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33" fillId="0" borderId="0"/>
    <xf numFmtId="0" fontId="33" fillId="0" borderId="0"/>
  </cellStyleXfs>
  <cellXfs count="20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left"/>
    </xf>
    <xf numFmtId="0" fontId="3" fillId="0" borderId="2" xfId="0" applyFont="1" applyBorder="1"/>
    <xf numFmtId="3" fontId="3" fillId="0" borderId="1" xfId="0" applyNumberFormat="1" applyFont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3" fontId="1" fillId="2" borderId="1" xfId="0" applyNumberFormat="1" applyFont="1" applyFill="1" applyBorder="1"/>
    <xf numFmtId="0" fontId="3" fillId="0" borderId="1" xfId="0" applyFont="1" applyBorder="1" applyAlignment="1">
      <alignment horizontal="left"/>
    </xf>
    <xf numFmtId="3" fontId="1" fillId="2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Border="1"/>
    <xf numFmtId="0" fontId="3" fillId="0" borderId="1" xfId="0" applyFont="1" applyBorder="1"/>
    <xf numFmtId="49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/>
    <xf numFmtId="49" fontId="3" fillId="3" borderId="1" xfId="0" applyNumberFormat="1" applyFont="1" applyFill="1" applyBorder="1" applyAlignment="1">
      <alignment horizontal="left"/>
    </xf>
    <xf numFmtId="0" fontId="3" fillId="3" borderId="2" xfId="0" applyFont="1" applyFill="1" applyBorder="1"/>
    <xf numFmtId="3" fontId="3" fillId="0" borderId="1" xfId="0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0" fontId="6" fillId="0" borderId="4" xfId="0" applyFont="1" applyBorder="1"/>
    <xf numFmtId="3" fontId="6" fillId="0" borderId="1" xfId="0" applyNumberFormat="1" applyFont="1" applyBorder="1"/>
    <xf numFmtId="3" fontId="7" fillId="2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/>
    </xf>
    <xf numFmtId="0" fontId="3" fillId="0" borderId="5" xfId="0" applyFont="1" applyBorder="1"/>
    <xf numFmtId="0" fontId="3" fillId="0" borderId="0" xfId="0" applyFont="1"/>
    <xf numFmtId="0" fontId="3" fillId="0" borderId="6" xfId="0" applyFont="1" applyBorder="1"/>
    <xf numFmtId="0" fontId="1" fillId="0" borderId="2" xfId="0" applyFont="1" applyBorder="1"/>
    <xf numFmtId="3" fontId="1" fillId="0" borderId="1" xfId="0" applyNumberFormat="1" applyFont="1" applyBorder="1"/>
    <xf numFmtId="0" fontId="2" fillId="2" borderId="2" xfId="0" applyFont="1" applyFill="1" applyBorder="1"/>
    <xf numFmtId="3" fontId="8" fillId="2" borderId="1" xfId="0" applyNumberFormat="1" applyFont="1" applyFill="1" applyBorder="1"/>
    <xf numFmtId="0" fontId="2" fillId="0" borderId="0" xfId="0" applyFont="1"/>
    <xf numFmtId="3" fontId="0" fillId="0" borderId="0" xfId="0" applyNumberFormat="1"/>
    <xf numFmtId="0" fontId="4" fillId="0" borderId="0" xfId="0" applyFont="1"/>
    <xf numFmtId="0" fontId="2" fillId="0" borderId="1" xfId="0" applyFont="1" applyBorder="1" applyAlignment="1">
      <alignment horizontal="left"/>
    </xf>
    <xf numFmtId="0" fontId="2" fillId="0" borderId="2" xfId="0" applyFont="1" applyBorder="1"/>
    <xf numFmtId="3" fontId="6" fillId="0" borderId="1" xfId="0" applyNumberFormat="1" applyFont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49" fontId="6" fillId="0" borderId="1" xfId="0" applyNumberFormat="1" applyFont="1" applyBorder="1" applyAlignment="1">
      <alignment horizontal="left"/>
    </xf>
    <xf numFmtId="0" fontId="6" fillId="0" borderId="2" xfId="0" applyFont="1" applyBorder="1"/>
    <xf numFmtId="3" fontId="5" fillId="0" borderId="1" xfId="0" applyNumberFormat="1" applyFont="1" applyBorder="1" applyAlignment="1" applyProtection="1">
      <alignment horizontal="right" wrapText="1"/>
      <protection locked="0"/>
    </xf>
    <xf numFmtId="0" fontId="6" fillId="0" borderId="7" xfId="0" applyFont="1" applyBorder="1"/>
    <xf numFmtId="3" fontId="9" fillId="0" borderId="1" xfId="0" applyNumberFormat="1" applyFont="1" applyBorder="1"/>
    <xf numFmtId="164" fontId="3" fillId="0" borderId="1" xfId="0" applyNumberFormat="1" applyFont="1" applyBorder="1" applyAlignment="1">
      <alignment horizontal="left"/>
    </xf>
    <xf numFmtId="0" fontId="6" fillId="0" borderId="0" xfId="0" applyFont="1"/>
    <xf numFmtId="49" fontId="1" fillId="0" borderId="1" xfId="0" applyNumberFormat="1" applyFont="1" applyBorder="1" applyAlignment="1">
      <alignment horizontal="left"/>
    </xf>
    <xf numFmtId="3" fontId="1" fillId="0" borderId="0" xfId="0" applyNumberFormat="1" applyFont="1"/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/>
    <xf numFmtId="3" fontId="9" fillId="0" borderId="2" xfId="0" applyNumberFormat="1" applyFont="1" applyBorder="1"/>
    <xf numFmtId="3" fontId="3" fillId="0" borderId="2" xfId="0" applyNumberFormat="1" applyFont="1" applyBorder="1" applyAlignment="1">
      <alignment horizontal="right"/>
    </xf>
    <xf numFmtId="3" fontId="3" fillId="0" borderId="1" xfId="0" applyNumberFormat="1" applyFont="1" applyFill="1" applyBorder="1"/>
    <xf numFmtId="3" fontId="3" fillId="0" borderId="0" xfId="0" applyNumberFormat="1" applyFont="1" applyBorder="1"/>
    <xf numFmtId="0" fontId="0" fillId="0" borderId="0" xfId="0" applyBorder="1"/>
    <xf numFmtId="3" fontId="6" fillId="0" borderId="2" xfId="0" applyNumberFormat="1" applyFont="1" applyBorder="1"/>
    <xf numFmtId="3" fontId="3" fillId="0" borderId="1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9" fillId="0" borderId="1" xfId="0" applyNumberFormat="1" applyFont="1" applyFill="1" applyBorder="1"/>
    <xf numFmtId="0" fontId="10" fillId="0" borderId="0" xfId="0" applyFont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8" xfId="0" applyFont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1" fillId="0" borderId="1" xfId="0" applyFont="1" applyBorder="1"/>
    <xf numFmtId="0" fontId="3" fillId="3" borderId="1" xfId="0" applyFont="1" applyFill="1" applyBorder="1"/>
    <xf numFmtId="3" fontId="3" fillId="0" borderId="2" xfId="0" applyNumberFormat="1" applyFont="1" applyFill="1" applyBorder="1"/>
    <xf numFmtId="3" fontId="9" fillId="0" borderId="2" xfId="0" applyNumberFormat="1" applyFont="1" applyFill="1" applyBorder="1"/>
    <xf numFmtId="0" fontId="0" fillId="0" borderId="0" xfId="0"/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0" fillId="0" borderId="0" xfId="0"/>
    <xf numFmtId="0" fontId="1" fillId="0" borderId="1" xfId="0" applyFont="1" applyBorder="1" applyAlignment="1">
      <alignment horizontal="center"/>
    </xf>
    <xf numFmtId="3" fontId="3" fillId="0" borderId="1" xfId="0" applyNumberFormat="1" applyFont="1" applyBorder="1"/>
    <xf numFmtId="3" fontId="3" fillId="0" borderId="2" xfId="0" applyNumberFormat="1" applyFont="1" applyBorder="1"/>
    <xf numFmtId="0" fontId="3" fillId="0" borderId="1" xfId="0" applyFont="1" applyBorder="1"/>
    <xf numFmtId="0" fontId="1" fillId="2" borderId="1" xfId="0" applyFont="1" applyFill="1" applyBorder="1"/>
    <xf numFmtId="3" fontId="3" fillId="0" borderId="1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4" fillId="0" borderId="0" xfId="0" applyFont="1"/>
    <xf numFmtId="3" fontId="6" fillId="0" borderId="1" xfId="0" applyNumberFormat="1" applyFont="1" applyFill="1" applyBorder="1" applyAlignment="1">
      <alignment horizontal="right"/>
    </xf>
    <xf numFmtId="3" fontId="34" fillId="0" borderId="0" xfId="0" applyNumberFormat="1" applyFont="1"/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3" fontId="6" fillId="0" borderId="1" xfId="0" applyNumberFormat="1" applyFont="1" applyFill="1" applyBorder="1"/>
    <xf numFmtId="0" fontId="1" fillId="0" borderId="18" xfId="0" applyFont="1" applyBorder="1" applyAlignment="1">
      <alignment horizontal="center" wrapText="1"/>
    </xf>
    <xf numFmtId="3" fontId="3" fillId="0" borderId="18" xfId="0" applyNumberFormat="1" applyFont="1" applyBorder="1"/>
    <xf numFmtId="3" fontId="1" fillId="2" borderId="18" xfId="0" applyNumberFormat="1" applyFont="1" applyFill="1" applyBorder="1"/>
    <xf numFmtId="3" fontId="1" fillId="2" borderId="18" xfId="0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/>
    <xf numFmtId="3" fontId="3" fillId="0" borderId="18" xfId="0" applyNumberFormat="1" applyFont="1" applyBorder="1" applyAlignment="1">
      <alignment horizontal="right" vertical="center"/>
    </xf>
    <xf numFmtId="3" fontId="6" fillId="0" borderId="18" xfId="0" applyNumberFormat="1" applyFont="1" applyBorder="1"/>
    <xf numFmtId="3" fontId="7" fillId="2" borderId="18" xfId="0" applyNumberFormat="1" applyFont="1" applyFill="1" applyBorder="1" applyAlignment="1">
      <alignment horizontal="right" vertical="center"/>
    </xf>
    <xf numFmtId="3" fontId="1" fillId="0" borderId="18" xfId="0" applyNumberFormat="1" applyFont="1" applyBorder="1"/>
    <xf numFmtId="3" fontId="3" fillId="0" borderId="18" xfId="0" applyNumberFormat="1" applyFont="1" applyBorder="1" applyAlignment="1">
      <alignment horizontal="right"/>
    </xf>
    <xf numFmtId="3" fontId="3" fillId="0" borderId="18" xfId="0" applyNumberFormat="1" applyFont="1" applyFill="1" applyBorder="1" applyAlignment="1">
      <alignment horizontal="right"/>
    </xf>
    <xf numFmtId="3" fontId="1" fillId="2" borderId="18" xfId="0" applyNumberFormat="1" applyFont="1" applyFill="1" applyBorder="1" applyAlignment="1">
      <alignment horizontal="right"/>
    </xf>
    <xf numFmtId="3" fontId="6" fillId="0" borderId="18" xfId="0" applyNumberFormat="1" applyFont="1" applyFill="1" applyBorder="1" applyAlignment="1">
      <alignment horizontal="right"/>
    </xf>
    <xf numFmtId="3" fontId="3" fillId="0" borderId="18" xfId="0" applyNumberFormat="1" applyFont="1" applyFill="1" applyBorder="1" applyAlignment="1" applyProtection="1">
      <alignment horizontal="right" wrapText="1"/>
      <protection locked="0"/>
    </xf>
    <xf numFmtId="3" fontId="6" fillId="0" borderId="2" xfId="0" applyNumberFormat="1" applyFont="1" applyFill="1" applyBorder="1"/>
    <xf numFmtId="3" fontId="6" fillId="0" borderId="18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0" fontId="1" fillId="0" borderId="18" xfId="0" applyFont="1" applyBorder="1" applyAlignment="1">
      <alignment horizontal="center"/>
    </xf>
    <xf numFmtId="0" fontId="3" fillId="0" borderId="18" xfId="0" applyFont="1" applyBorder="1"/>
    <xf numFmtId="0" fontId="1" fillId="2" borderId="18" xfId="0" applyFont="1" applyFill="1" applyBorder="1"/>
    <xf numFmtId="3" fontId="8" fillId="2" borderId="18" xfId="0" applyNumberFormat="1" applyFont="1" applyFill="1" applyBorder="1"/>
    <xf numFmtId="3" fontId="5" fillId="0" borderId="18" xfId="0" applyNumberFormat="1" applyFont="1" applyBorder="1" applyAlignment="1" applyProtection="1">
      <alignment horizontal="right" wrapText="1"/>
      <protection locked="0"/>
    </xf>
    <xf numFmtId="0" fontId="3" fillId="0" borderId="0" xfId="0" applyFont="1" applyBorder="1"/>
    <xf numFmtId="3" fontId="4" fillId="0" borderId="18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left"/>
    </xf>
    <xf numFmtId="0" fontId="4" fillId="0" borderId="3" xfId="0" applyFont="1" applyFill="1" applyBorder="1" applyAlignment="1">
      <alignment vertical="center" wrapText="1"/>
    </xf>
    <xf numFmtId="0" fontId="6" fillId="0" borderId="19" xfId="0" applyFont="1" applyBorder="1"/>
    <xf numFmtId="3" fontId="6" fillId="0" borderId="19" xfId="0" applyNumberFormat="1" applyFont="1" applyFill="1" applyBorder="1" applyAlignment="1">
      <alignment horizontal="right"/>
    </xf>
    <xf numFmtId="3" fontId="9" fillId="0" borderId="19" xfId="0" applyNumberFormat="1" applyFont="1" applyFill="1" applyBorder="1"/>
    <xf numFmtId="164" fontId="3" fillId="0" borderId="18" xfId="0" applyNumberFormat="1" applyFont="1" applyBorder="1" applyAlignment="1">
      <alignment horizontal="left"/>
    </xf>
    <xf numFmtId="0" fontId="3" fillId="0" borderId="19" xfId="0" applyFont="1" applyFill="1" applyBorder="1"/>
    <xf numFmtId="0" fontId="3" fillId="0" borderId="2" xfId="0" applyFont="1" applyFill="1" applyBorder="1"/>
    <xf numFmtId="49" fontId="6" fillId="0" borderId="18" xfId="0" applyNumberFormat="1" applyFont="1" applyBorder="1" applyAlignment="1">
      <alignment horizontal="left"/>
    </xf>
    <xf numFmtId="0" fontId="3" fillId="0" borderId="19" xfId="0" applyFont="1" applyBorder="1"/>
    <xf numFmtId="3" fontId="3" fillId="0" borderId="19" xfId="0" applyNumberFormat="1" applyFont="1" applyBorder="1"/>
    <xf numFmtId="3" fontId="9" fillId="0" borderId="19" xfId="0" applyNumberFormat="1" applyFont="1" applyBorder="1"/>
    <xf numFmtId="3" fontId="3" fillId="0" borderId="19" xfId="0" applyNumberFormat="1" applyFont="1" applyBorder="1" applyAlignment="1">
      <alignment horizontal="right"/>
    </xf>
    <xf numFmtId="3" fontId="3" fillId="0" borderId="19" xfId="0" applyNumberFormat="1" applyFont="1" applyFill="1" applyBorder="1"/>
    <xf numFmtId="0" fontId="6" fillId="0" borderId="2" xfId="0" applyFont="1" applyFill="1" applyBorder="1"/>
    <xf numFmtId="0" fontId="3" fillId="0" borderId="2" xfId="0" applyFont="1" applyFill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2" borderId="19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0" fontId="1" fillId="0" borderId="0" xfId="0" applyFont="1" applyFill="1" applyBorder="1"/>
    <xf numFmtId="0" fontId="4" fillId="0" borderId="0" xfId="0" applyFont="1" applyFill="1" applyBorder="1"/>
    <xf numFmtId="0" fontId="34" fillId="0" borderId="0" xfId="0" applyFont="1" applyFill="1" applyBorder="1"/>
    <xf numFmtId="0" fontId="4" fillId="0" borderId="18" xfId="0" applyFont="1" applyBorder="1"/>
    <xf numFmtId="0" fontId="35" fillId="0" borderId="21" xfId="0" applyFont="1" applyBorder="1" applyAlignment="1">
      <alignment horizontal="center" wrapText="1"/>
    </xf>
    <xf numFmtId="0" fontId="35" fillId="0" borderId="21" xfId="0" applyFont="1" applyBorder="1" applyAlignment="1">
      <alignment horizontal="left" wrapText="1"/>
    </xf>
    <xf numFmtId="0" fontId="36" fillId="0" borderId="21" xfId="0" applyFont="1" applyBorder="1" applyAlignment="1">
      <alignment horizontal="center" wrapText="1"/>
    </xf>
    <xf numFmtId="0" fontId="8" fillId="0" borderId="21" xfId="0" applyFont="1" applyBorder="1" applyAlignment="1">
      <alignment horizontal="left" wrapText="1"/>
    </xf>
    <xf numFmtId="0" fontId="29" fillId="0" borderId="21" xfId="0" applyFont="1" applyBorder="1" applyAlignment="1">
      <alignment horizontal="left" wrapText="1"/>
    </xf>
    <xf numFmtId="0" fontId="35" fillId="2" borderId="21" xfId="0" applyFont="1" applyFill="1" applyBorder="1" applyAlignment="1">
      <alignment horizontal="center" wrapText="1"/>
    </xf>
    <xf numFmtId="0" fontId="35" fillId="2" borderId="21" xfId="0" applyFont="1" applyFill="1" applyBorder="1" applyAlignment="1">
      <alignment horizontal="left" wrapText="1"/>
    </xf>
    <xf numFmtId="0" fontId="8" fillId="2" borderId="21" xfId="0" applyFont="1" applyFill="1" applyBorder="1" applyAlignment="1">
      <alignment horizontal="left" wrapText="1"/>
    </xf>
    <xf numFmtId="0" fontId="31" fillId="0" borderId="23" xfId="0" applyFont="1" applyBorder="1" applyAlignment="1">
      <alignment horizontal="left" wrapText="1"/>
    </xf>
    <xf numFmtId="3" fontId="31" fillId="0" borderId="23" xfId="0" applyNumberFormat="1" applyFont="1" applyBorder="1" applyAlignment="1">
      <alignment horizontal="right" wrapText="1"/>
    </xf>
    <xf numFmtId="0" fontId="31" fillId="0" borderId="0" xfId="0" applyFont="1" applyAlignment="1">
      <alignment horizontal="left" wrapText="1"/>
    </xf>
    <xf numFmtId="0" fontId="35" fillId="0" borderId="27" xfId="0" applyFont="1" applyBorder="1" applyAlignment="1">
      <alignment horizontal="center" wrapText="1"/>
    </xf>
    <xf numFmtId="0" fontId="36" fillId="0" borderId="27" xfId="0" applyFont="1" applyBorder="1" applyAlignment="1">
      <alignment horizontal="center" wrapText="1"/>
    </xf>
    <xf numFmtId="0" fontId="29" fillId="0" borderId="27" xfId="0" applyFont="1" applyBorder="1" applyAlignment="1">
      <alignment horizontal="left" wrapText="1"/>
    </xf>
    <xf numFmtId="3" fontId="32" fillId="0" borderId="0" xfId="0" applyNumberFormat="1" applyFont="1"/>
    <xf numFmtId="3" fontId="10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0" fillId="0" borderId="27" xfId="0" applyNumberFormat="1" applyFont="1" applyBorder="1" applyAlignment="1">
      <alignment horizontal="right" wrapText="1"/>
    </xf>
    <xf numFmtId="3" fontId="38" fillId="0" borderId="0" xfId="0" applyNumberFormat="1" applyFont="1"/>
    <xf numFmtId="3" fontId="4" fillId="0" borderId="0" xfId="0" applyNumberFormat="1" applyFont="1"/>
    <xf numFmtId="3" fontId="39" fillId="0" borderId="0" xfId="0" applyNumberFormat="1" applyFont="1" applyAlignment="1">
      <alignment horizontal="right"/>
    </xf>
    <xf numFmtId="3" fontId="40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31" fillId="0" borderId="27" xfId="0" applyNumberFormat="1" applyFont="1" applyBorder="1" applyAlignment="1">
      <alignment horizontal="right" wrapText="1"/>
    </xf>
    <xf numFmtId="0" fontId="8" fillId="2" borderId="27" xfId="0" applyFont="1" applyFill="1" applyBorder="1" applyAlignment="1">
      <alignment horizontal="left" wrapText="1"/>
    </xf>
    <xf numFmtId="3" fontId="30" fillId="2" borderId="27" xfId="0" applyNumberFormat="1" applyFont="1" applyFill="1" applyBorder="1" applyAlignment="1">
      <alignment horizontal="right" wrapText="1"/>
    </xf>
    <xf numFmtId="0" fontId="36" fillId="0" borderId="29" xfId="0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2" fillId="0" borderId="23" xfId="0" applyNumberFormat="1" applyFont="1" applyBorder="1" applyAlignment="1">
      <alignment horizontal="left" vertical="center" wrapText="1"/>
    </xf>
    <xf numFmtId="49" fontId="42" fillId="0" borderId="23" xfId="0" applyNumberFormat="1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/>
    </xf>
    <xf numFmtId="3" fontId="4" fillId="0" borderId="23" xfId="0" applyNumberFormat="1" applyFont="1" applyBorder="1"/>
    <xf numFmtId="3" fontId="31" fillId="0" borderId="29" xfId="0" applyNumberFormat="1" applyFont="1" applyBorder="1" applyAlignment="1">
      <alignment horizontal="center" wrapText="1"/>
    </xf>
    <xf numFmtId="3" fontId="41" fillId="0" borderId="26" xfId="0" applyNumberFormat="1" applyFont="1" applyBorder="1" applyAlignment="1">
      <alignment horizontal="center" wrapText="1"/>
    </xf>
    <xf numFmtId="3" fontId="42" fillId="0" borderId="24" xfId="0" applyNumberFormat="1" applyFont="1" applyBorder="1"/>
    <xf numFmtId="3" fontId="31" fillId="0" borderId="25" xfId="0" applyNumberFormat="1" applyFont="1" applyBorder="1" applyAlignment="1">
      <alignment horizontal="center" wrapText="1"/>
    </xf>
    <xf numFmtId="3" fontId="30" fillId="0" borderId="23" xfId="0" applyNumberFormat="1" applyFont="1" applyBorder="1" applyAlignment="1">
      <alignment horizontal="right" wrapText="1"/>
    </xf>
    <xf numFmtId="3" fontId="30" fillId="2" borderId="21" xfId="0" applyNumberFormat="1" applyFont="1" applyFill="1" applyBorder="1" applyAlignment="1">
      <alignment horizontal="right" wrapText="1"/>
    </xf>
    <xf numFmtId="3" fontId="36" fillId="0" borderId="21" xfId="0" applyNumberFormat="1" applyFont="1" applyBorder="1" applyAlignment="1">
      <alignment horizontal="center" wrapText="1"/>
    </xf>
    <xf numFmtId="3" fontId="8" fillId="0" borderId="21" xfId="0" applyNumberFormat="1" applyFont="1" applyBorder="1" applyAlignment="1">
      <alignment horizontal="right" wrapText="1"/>
    </xf>
    <xf numFmtId="3" fontId="35" fillId="0" borderId="21" xfId="0" applyNumberFormat="1" applyFont="1" applyBorder="1" applyAlignment="1">
      <alignment horizontal="right" wrapText="1"/>
    </xf>
    <xf numFmtId="3" fontId="29" fillId="0" borderId="21" xfId="0" applyNumberFormat="1" applyFont="1" applyBorder="1" applyAlignment="1">
      <alignment horizontal="right" wrapText="1"/>
    </xf>
    <xf numFmtId="3" fontId="8" fillId="2" borderId="21" xfId="0" applyNumberFormat="1" applyFont="1" applyFill="1" applyBorder="1" applyAlignment="1">
      <alignment horizontal="right" wrapText="1"/>
    </xf>
    <xf numFmtId="3" fontId="30" fillId="0" borderId="21" xfId="0" applyNumberFormat="1" applyFont="1" applyBorder="1" applyAlignment="1">
      <alignment horizontal="right" wrapText="1"/>
    </xf>
    <xf numFmtId="0" fontId="37" fillId="0" borderId="0" xfId="0" applyFont="1" applyAlignment="1">
      <alignment horizontal="center"/>
    </xf>
    <xf numFmtId="0" fontId="43" fillId="0" borderId="0" xfId="0" applyFont="1"/>
    <xf numFmtId="0" fontId="44" fillId="0" borderId="0" xfId="0" applyFont="1"/>
    <xf numFmtId="0" fontId="32" fillId="0" borderId="0" xfId="0" applyFont="1"/>
    <xf numFmtId="0" fontId="39" fillId="0" borderId="0" xfId="0" applyFont="1" applyAlignment="1">
      <alignment vertical="center"/>
    </xf>
    <xf numFmtId="0" fontId="35" fillId="0" borderId="28" xfId="0" applyFont="1" applyBorder="1" applyAlignment="1">
      <alignment horizontal="center" wrapText="1"/>
    </xf>
    <xf numFmtId="0" fontId="35" fillId="0" borderId="29" xfId="0" applyFont="1" applyBorder="1" applyAlignment="1">
      <alignment horizontal="center" wrapText="1"/>
    </xf>
    <xf numFmtId="0" fontId="35" fillId="0" borderId="30" xfId="0" applyFont="1" applyBorder="1" applyAlignment="1">
      <alignment horizontal="center" wrapText="1"/>
    </xf>
    <xf numFmtId="0" fontId="37" fillId="0" borderId="0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31" fillId="0" borderId="0" xfId="0" applyFont="1" applyAlignment="1">
      <alignment horizontal="left" wrapText="1"/>
    </xf>
    <xf numFmtId="3" fontId="35" fillId="0" borderId="20" xfId="0" applyNumberFormat="1" applyFont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wrapText="1"/>
    </xf>
    <xf numFmtId="0" fontId="37" fillId="0" borderId="0" xfId="42" applyFont="1" applyAlignment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1306906A-78DA-4C65-95A4-7BF102A5F7CA}"/>
    <cellStyle name="Normal 2 2" xfId="43" xr:uid="{4216A28C-6FA6-4EA9-8445-42E4498F1528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56CAC-50B7-40F7-AE89-CFF33C2B065A}">
  <sheetPr codeName="Sheet1">
    <pageSetUpPr autoPageBreaks="0"/>
  </sheetPr>
  <dimension ref="A1:N297"/>
  <sheetViews>
    <sheetView topLeftCell="A277" zoomScaleNormal="100" workbookViewId="0">
      <selection activeCell="A273" sqref="A273:A276"/>
    </sheetView>
  </sheetViews>
  <sheetFormatPr defaultRowHeight="14.6"/>
  <cols>
    <col min="1" max="1" width="8" customWidth="1"/>
    <col min="2" max="2" width="53.53515625" customWidth="1"/>
    <col min="3" max="5" width="16.3828125" style="88" customWidth="1"/>
    <col min="6" max="6" width="13.3046875" customWidth="1"/>
    <col min="7" max="7" width="13.3046875" style="76" customWidth="1"/>
    <col min="8" max="8" width="15.15234375" style="76" customWidth="1"/>
    <col min="9" max="9" width="12" customWidth="1"/>
    <col min="10" max="11" width="16.3828125" style="88" customWidth="1"/>
    <col min="13" max="13" width="9.84375" bestFit="1" customWidth="1"/>
    <col min="258" max="258" width="8" customWidth="1"/>
    <col min="259" max="259" width="53.53515625" customWidth="1"/>
    <col min="260" max="261" width="17.3828125" customWidth="1"/>
    <col min="262" max="262" width="18.84375" customWidth="1"/>
    <col min="263" max="263" width="16.3828125" customWidth="1"/>
    <col min="264" max="264" width="13.3046875" customWidth="1"/>
    <col min="265" max="265" width="12" customWidth="1"/>
    <col min="266" max="266" width="11.53515625" customWidth="1"/>
    <col min="267" max="267" width="11" customWidth="1"/>
    <col min="514" max="514" width="8" customWidth="1"/>
    <col min="515" max="515" width="53.53515625" customWidth="1"/>
    <col min="516" max="517" width="17.3828125" customWidth="1"/>
    <col min="518" max="518" width="18.84375" customWidth="1"/>
    <col min="519" max="519" width="16.3828125" customWidth="1"/>
    <col min="520" max="520" width="13.3046875" customWidth="1"/>
    <col min="521" max="521" width="12" customWidth="1"/>
    <col min="522" max="522" width="11.53515625" customWidth="1"/>
    <col min="523" max="523" width="11" customWidth="1"/>
    <col min="770" max="770" width="8" customWidth="1"/>
    <col min="771" max="771" width="53.53515625" customWidth="1"/>
    <col min="772" max="773" width="17.3828125" customWidth="1"/>
    <col min="774" max="774" width="18.84375" customWidth="1"/>
    <col min="775" max="775" width="16.3828125" customWidth="1"/>
    <col min="776" max="776" width="13.3046875" customWidth="1"/>
    <col min="777" max="777" width="12" customWidth="1"/>
    <col min="778" max="778" width="11.53515625" customWidth="1"/>
    <col min="779" max="779" width="11" customWidth="1"/>
    <col min="1026" max="1026" width="8" customWidth="1"/>
    <col min="1027" max="1027" width="53.53515625" customWidth="1"/>
    <col min="1028" max="1029" width="17.3828125" customWidth="1"/>
    <col min="1030" max="1030" width="18.84375" customWidth="1"/>
    <col min="1031" max="1031" width="16.3828125" customWidth="1"/>
    <col min="1032" max="1032" width="13.3046875" customWidth="1"/>
    <col min="1033" max="1033" width="12" customWidth="1"/>
    <col min="1034" max="1034" width="11.53515625" customWidth="1"/>
    <col min="1035" max="1035" width="11" customWidth="1"/>
    <col min="1282" max="1282" width="8" customWidth="1"/>
    <col min="1283" max="1283" width="53.53515625" customWidth="1"/>
    <col min="1284" max="1285" width="17.3828125" customWidth="1"/>
    <col min="1286" max="1286" width="18.84375" customWidth="1"/>
    <col min="1287" max="1287" width="16.3828125" customWidth="1"/>
    <col min="1288" max="1288" width="13.3046875" customWidth="1"/>
    <col min="1289" max="1289" width="12" customWidth="1"/>
    <col min="1290" max="1290" width="11.53515625" customWidth="1"/>
    <col min="1291" max="1291" width="11" customWidth="1"/>
    <col min="1538" max="1538" width="8" customWidth="1"/>
    <col min="1539" max="1539" width="53.53515625" customWidth="1"/>
    <col min="1540" max="1541" width="17.3828125" customWidth="1"/>
    <col min="1542" max="1542" width="18.84375" customWidth="1"/>
    <col min="1543" max="1543" width="16.3828125" customWidth="1"/>
    <col min="1544" max="1544" width="13.3046875" customWidth="1"/>
    <col min="1545" max="1545" width="12" customWidth="1"/>
    <col min="1546" max="1546" width="11.53515625" customWidth="1"/>
    <col min="1547" max="1547" width="11" customWidth="1"/>
    <col min="1794" max="1794" width="8" customWidth="1"/>
    <col min="1795" max="1795" width="53.53515625" customWidth="1"/>
    <col min="1796" max="1797" width="17.3828125" customWidth="1"/>
    <col min="1798" max="1798" width="18.84375" customWidth="1"/>
    <col min="1799" max="1799" width="16.3828125" customWidth="1"/>
    <col min="1800" max="1800" width="13.3046875" customWidth="1"/>
    <col min="1801" max="1801" width="12" customWidth="1"/>
    <col min="1802" max="1802" width="11.53515625" customWidth="1"/>
    <col min="1803" max="1803" width="11" customWidth="1"/>
    <col min="2050" max="2050" width="8" customWidth="1"/>
    <col min="2051" max="2051" width="53.53515625" customWidth="1"/>
    <col min="2052" max="2053" width="17.3828125" customWidth="1"/>
    <col min="2054" max="2054" width="18.84375" customWidth="1"/>
    <col min="2055" max="2055" width="16.3828125" customWidth="1"/>
    <col min="2056" max="2056" width="13.3046875" customWidth="1"/>
    <col min="2057" max="2057" width="12" customWidth="1"/>
    <col min="2058" max="2058" width="11.53515625" customWidth="1"/>
    <col min="2059" max="2059" width="11" customWidth="1"/>
    <col min="2306" max="2306" width="8" customWidth="1"/>
    <col min="2307" max="2307" width="53.53515625" customWidth="1"/>
    <col min="2308" max="2309" width="17.3828125" customWidth="1"/>
    <col min="2310" max="2310" width="18.84375" customWidth="1"/>
    <col min="2311" max="2311" width="16.3828125" customWidth="1"/>
    <col min="2312" max="2312" width="13.3046875" customWidth="1"/>
    <col min="2313" max="2313" width="12" customWidth="1"/>
    <col min="2314" max="2314" width="11.53515625" customWidth="1"/>
    <col min="2315" max="2315" width="11" customWidth="1"/>
    <col min="2562" max="2562" width="8" customWidth="1"/>
    <col min="2563" max="2563" width="53.53515625" customWidth="1"/>
    <col min="2564" max="2565" width="17.3828125" customWidth="1"/>
    <col min="2566" max="2566" width="18.84375" customWidth="1"/>
    <col min="2567" max="2567" width="16.3828125" customWidth="1"/>
    <col min="2568" max="2568" width="13.3046875" customWidth="1"/>
    <col min="2569" max="2569" width="12" customWidth="1"/>
    <col min="2570" max="2570" width="11.53515625" customWidth="1"/>
    <col min="2571" max="2571" width="11" customWidth="1"/>
    <col min="2818" max="2818" width="8" customWidth="1"/>
    <col min="2819" max="2819" width="53.53515625" customWidth="1"/>
    <col min="2820" max="2821" width="17.3828125" customWidth="1"/>
    <col min="2822" max="2822" width="18.84375" customWidth="1"/>
    <col min="2823" max="2823" width="16.3828125" customWidth="1"/>
    <col min="2824" max="2824" width="13.3046875" customWidth="1"/>
    <col min="2825" max="2825" width="12" customWidth="1"/>
    <col min="2826" max="2826" width="11.53515625" customWidth="1"/>
    <col min="2827" max="2827" width="11" customWidth="1"/>
    <col min="3074" max="3074" width="8" customWidth="1"/>
    <col min="3075" max="3075" width="53.53515625" customWidth="1"/>
    <col min="3076" max="3077" width="17.3828125" customWidth="1"/>
    <col min="3078" max="3078" width="18.84375" customWidth="1"/>
    <col min="3079" max="3079" width="16.3828125" customWidth="1"/>
    <col min="3080" max="3080" width="13.3046875" customWidth="1"/>
    <col min="3081" max="3081" width="12" customWidth="1"/>
    <col min="3082" max="3082" width="11.53515625" customWidth="1"/>
    <col min="3083" max="3083" width="11" customWidth="1"/>
    <col min="3330" max="3330" width="8" customWidth="1"/>
    <col min="3331" max="3331" width="53.53515625" customWidth="1"/>
    <col min="3332" max="3333" width="17.3828125" customWidth="1"/>
    <col min="3334" max="3334" width="18.84375" customWidth="1"/>
    <col min="3335" max="3335" width="16.3828125" customWidth="1"/>
    <col min="3336" max="3336" width="13.3046875" customWidth="1"/>
    <col min="3337" max="3337" width="12" customWidth="1"/>
    <col min="3338" max="3338" width="11.53515625" customWidth="1"/>
    <col min="3339" max="3339" width="11" customWidth="1"/>
    <col min="3586" max="3586" width="8" customWidth="1"/>
    <col min="3587" max="3587" width="53.53515625" customWidth="1"/>
    <col min="3588" max="3589" width="17.3828125" customWidth="1"/>
    <col min="3590" max="3590" width="18.84375" customWidth="1"/>
    <col min="3591" max="3591" width="16.3828125" customWidth="1"/>
    <col min="3592" max="3592" width="13.3046875" customWidth="1"/>
    <col min="3593" max="3593" width="12" customWidth="1"/>
    <col min="3594" max="3594" width="11.53515625" customWidth="1"/>
    <col min="3595" max="3595" width="11" customWidth="1"/>
    <col min="3842" max="3842" width="8" customWidth="1"/>
    <col min="3843" max="3843" width="53.53515625" customWidth="1"/>
    <col min="3844" max="3845" width="17.3828125" customWidth="1"/>
    <col min="3846" max="3846" width="18.84375" customWidth="1"/>
    <col min="3847" max="3847" width="16.3828125" customWidth="1"/>
    <col min="3848" max="3848" width="13.3046875" customWidth="1"/>
    <col min="3849" max="3849" width="12" customWidth="1"/>
    <col min="3850" max="3850" width="11.53515625" customWidth="1"/>
    <col min="3851" max="3851" width="11" customWidth="1"/>
    <col min="4098" max="4098" width="8" customWidth="1"/>
    <col min="4099" max="4099" width="53.53515625" customWidth="1"/>
    <col min="4100" max="4101" width="17.3828125" customWidth="1"/>
    <col min="4102" max="4102" width="18.84375" customWidth="1"/>
    <col min="4103" max="4103" width="16.3828125" customWidth="1"/>
    <col min="4104" max="4104" width="13.3046875" customWidth="1"/>
    <col min="4105" max="4105" width="12" customWidth="1"/>
    <col min="4106" max="4106" width="11.53515625" customWidth="1"/>
    <col min="4107" max="4107" width="11" customWidth="1"/>
    <col min="4354" max="4354" width="8" customWidth="1"/>
    <col min="4355" max="4355" width="53.53515625" customWidth="1"/>
    <col min="4356" max="4357" width="17.3828125" customWidth="1"/>
    <col min="4358" max="4358" width="18.84375" customWidth="1"/>
    <col min="4359" max="4359" width="16.3828125" customWidth="1"/>
    <col min="4360" max="4360" width="13.3046875" customWidth="1"/>
    <col min="4361" max="4361" width="12" customWidth="1"/>
    <col min="4362" max="4362" width="11.53515625" customWidth="1"/>
    <col min="4363" max="4363" width="11" customWidth="1"/>
    <col min="4610" max="4610" width="8" customWidth="1"/>
    <col min="4611" max="4611" width="53.53515625" customWidth="1"/>
    <col min="4612" max="4613" width="17.3828125" customWidth="1"/>
    <col min="4614" max="4614" width="18.84375" customWidth="1"/>
    <col min="4615" max="4615" width="16.3828125" customWidth="1"/>
    <col min="4616" max="4616" width="13.3046875" customWidth="1"/>
    <col min="4617" max="4617" width="12" customWidth="1"/>
    <col min="4618" max="4618" width="11.53515625" customWidth="1"/>
    <col min="4619" max="4619" width="11" customWidth="1"/>
    <col min="4866" max="4866" width="8" customWidth="1"/>
    <col min="4867" max="4867" width="53.53515625" customWidth="1"/>
    <col min="4868" max="4869" width="17.3828125" customWidth="1"/>
    <col min="4870" max="4870" width="18.84375" customWidth="1"/>
    <col min="4871" max="4871" width="16.3828125" customWidth="1"/>
    <col min="4872" max="4872" width="13.3046875" customWidth="1"/>
    <col min="4873" max="4873" width="12" customWidth="1"/>
    <col min="4874" max="4874" width="11.53515625" customWidth="1"/>
    <col min="4875" max="4875" width="11" customWidth="1"/>
    <col min="5122" max="5122" width="8" customWidth="1"/>
    <col min="5123" max="5123" width="53.53515625" customWidth="1"/>
    <col min="5124" max="5125" width="17.3828125" customWidth="1"/>
    <col min="5126" max="5126" width="18.84375" customWidth="1"/>
    <col min="5127" max="5127" width="16.3828125" customWidth="1"/>
    <col min="5128" max="5128" width="13.3046875" customWidth="1"/>
    <col min="5129" max="5129" width="12" customWidth="1"/>
    <col min="5130" max="5130" width="11.53515625" customWidth="1"/>
    <col min="5131" max="5131" width="11" customWidth="1"/>
    <col min="5378" max="5378" width="8" customWidth="1"/>
    <col min="5379" max="5379" width="53.53515625" customWidth="1"/>
    <col min="5380" max="5381" width="17.3828125" customWidth="1"/>
    <col min="5382" max="5382" width="18.84375" customWidth="1"/>
    <col min="5383" max="5383" width="16.3828125" customWidth="1"/>
    <col min="5384" max="5384" width="13.3046875" customWidth="1"/>
    <col min="5385" max="5385" width="12" customWidth="1"/>
    <col min="5386" max="5386" width="11.53515625" customWidth="1"/>
    <col min="5387" max="5387" width="11" customWidth="1"/>
    <col min="5634" max="5634" width="8" customWidth="1"/>
    <col min="5635" max="5635" width="53.53515625" customWidth="1"/>
    <col min="5636" max="5637" width="17.3828125" customWidth="1"/>
    <col min="5638" max="5638" width="18.84375" customWidth="1"/>
    <col min="5639" max="5639" width="16.3828125" customWidth="1"/>
    <col min="5640" max="5640" width="13.3046875" customWidth="1"/>
    <col min="5641" max="5641" width="12" customWidth="1"/>
    <col min="5642" max="5642" width="11.53515625" customWidth="1"/>
    <col min="5643" max="5643" width="11" customWidth="1"/>
    <col min="5890" max="5890" width="8" customWidth="1"/>
    <col min="5891" max="5891" width="53.53515625" customWidth="1"/>
    <col min="5892" max="5893" width="17.3828125" customWidth="1"/>
    <col min="5894" max="5894" width="18.84375" customWidth="1"/>
    <col min="5895" max="5895" width="16.3828125" customWidth="1"/>
    <col min="5896" max="5896" width="13.3046875" customWidth="1"/>
    <col min="5897" max="5897" width="12" customWidth="1"/>
    <col min="5898" max="5898" width="11.53515625" customWidth="1"/>
    <col min="5899" max="5899" width="11" customWidth="1"/>
    <col min="6146" max="6146" width="8" customWidth="1"/>
    <col min="6147" max="6147" width="53.53515625" customWidth="1"/>
    <col min="6148" max="6149" width="17.3828125" customWidth="1"/>
    <col min="6150" max="6150" width="18.84375" customWidth="1"/>
    <col min="6151" max="6151" width="16.3828125" customWidth="1"/>
    <col min="6152" max="6152" width="13.3046875" customWidth="1"/>
    <col min="6153" max="6153" width="12" customWidth="1"/>
    <col min="6154" max="6154" width="11.53515625" customWidth="1"/>
    <col min="6155" max="6155" width="11" customWidth="1"/>
    <col min="6402" max="6402" width="8" customWidth="1"/>
    <col min="6403" max="6403" width="53.53515625" customWidth="1"/>
    <col min="6404" max="6405" width="17.3828125" customWidth="1"/>
    <col min="6406" max="6406" width="18.84375" customWidth="1"/>
    <col min="6407" max="6407" width="16.3828125" customWidth="1"/>
    <col min="6408" max="6408" width="13.3046875" customWidth="1"/>
    <col min="6409" max="6409" width="12" customWidth="1"/>
    <col min="6410" max="6410" width="11.53515625" customWidth="1"/>
    <col min="6411" max="6411" width="11" customWidth="1"/>
    <col min="6658" max="6658" width="8" customWidth="1"/>
    <col min="6659" max="6659" width="53.53515625" customWidth="1"/>
    <col min="6660" max="6661" width="17.3828125" customWidth="1"/>
    <col min="6662" max="6662" width="18.84375" customWidth="1"/>
    <col min="6663" max="6663" width="16.3828125" customWidth="1"/>
    <col min="6664" max="6664" width="13.3046875" customWidth="1"/>
    <col min="6665" max="6665" width="12" customWidth="1"/>
    <col min="6666" max="6666" width="11.53515625" customWidth="1"/>
    <col min="6667" max="6667" width="11" customWidth="1"/>
    <col min="6914" max="6914" width="8" customWidth="1"/>
    <col min="6915" max="6915" width="53.53515625" customWidth="1"/>
    <col min="6916" max="6917" width="17.3828125" customWidth="1"/>
    <col min="6918" max="6918" width="18.84375" customWidth="1"/>
    <col min="6919" max="6919" width="16.3828125" customWidth="1"/>
    <col min="6920" max="6920" width="13.3046875" customWidth="1"/>
    <col min="6921" max="6921" width="12" customWidth="1"/>
    <col min="6922" max="6922" width="11.53515625" customWidth="1"/>
    <col min="6923" max="6923" width="11" customWidth="1"/>
    <col min="7170" max="7170" width="8" customWidth="1"/>
    <col min="7171" max="7171" width="53.53515625" customWidth="1"/>
    <col min="7172" max="7173" width="17.3828125" customWidth="1"/>
    <col min="7174" max="7174" width="18.84375" customWidth="1"/>
    <col min="7175" max="7175" width="16.3828125" customWidth="1"/>
    <col min="7176" max="7176" width="13.3046875" customWidth="1"/>
    <col min="7177" max="7177" width="12" customWidth="1"/>
    <col min="7178" max="7178" width="11.53515625" customWidth="1"/>
    <col min="7179" max="7179" width="11" customWidth="1"/>
    <col min="7426" max="7426" width="8" customWidth="1"/>
    <col min="7427" max="7427" width="53.53515625" customWidth="1"/>
    <col min="7428" max="7429" width="17.3828125" customWidth="1"/>
    <col min="7430" max="7430" width="18.84375" customWidth="1"/>
    <col min="7431" max="7431" width="16.3828125" customWidth="1"/>
    <col min="7432" max="7432" width="13.3046875" customWidth="1"/>
    <col min="7433" max="7433" width="12" customWidth="1"/>
    <col min="7434" max="7434" width="11.53515625" customWidth="1"/>
    <col min="7435" max="7435" width="11" customWidth="1"/>
    <col min="7682" max="7682" width="8" customWidth="1"/>
    <col min="7683" max="7683" width="53.53515625" customWidth="1"/>
    <col min="7684" max="7685" width="17.3828125" customWidth="1"/>
    <col min="7686" max="7686" width="18.84375" customWidth="1"/>
    <col min="7687" max="7687" width="16.3828125" customWidth="1"/>
    <col min="7688" max="7688" width="13.3046875" customWidth="1"/>
    <col min="7689" max="7689" width="12" customWidth="1"/>
    <col min="7690" max="7690" width="11.53515625" customWidth="1"/>
    <col min="7691" max="7691" width="11" customWidth="1"/>
    <col min="7938" max="7938" width="8" customWidth="1"/>
    <col min="7939" max="7939" width="53.53515625" customWidth="1"/>
    <col min="7940" max="7941" width="17.3828125" customWidth="1"/>
    <col min="7942" max="7942" width="18.84375" customWidth="1"/>
    <col min="7943" max="7943" width="16.3828125" customWidth="1"/>
    <col min="7944" max="7944" width="13.3046875" customWidth="1"/>
    <col min="7945" max="7945" width="12" customWidth="1"/>
    <col min="7946" max="7946" width="11.53515625" customWidth="1"/>
    <col min="7947" max="7947" width="11" customWidth="1"/>
    <col min="8194" max="8194" width="8" customWidth="1"/>
    <col min="8195" max="8195" width="53.53515625" customWidth="1"/>
    <col min="8196" max="8197" width="17.3828125" customWidth="1"/>
    <col min="8198" max="8198" width="18.84375" customWidth="1"/>
    <col min="8199" max="8199" width="16.3828125" customWidth="1"/>
    <col min="8200" max="8200" width="13.3046875" customWidth="1"/>
    <col min="8201" max="8201" width="12" customWidth="1"/>
    <col min="8202" max="8202" width="11.53515625" customWidth="1"/>
    <col min="8203" max="8203" width="11" customWidth="1"/>
    <col min="8450" max="8450" width="8" customWidth="1"/>
    <col min="8451" max="8451" width="53.53515625" customWidth="1"/>
    <col min="8452" max="8453" width="17.3828125" customWidth="1"/>
    <col min="8454" max="8454" width="18.84375" customWidth="1"/>
    <col min="8455" max="8455" width="16.3828125" customWidth="1"/>
    <col min="8456" max="8456" width="13.3046875" customWidth="1"/>
    <col min="8457" max="8457" width="12" customWidth="1"/>
    <col min="8458" max="8458" width="11.53515625" customWidth="1"/>
    <col min="8459" max="8459" width="11" customWidth="1"/>
    <col min="8706" max="8706" width="8" customWidth="1"/>
    <col min="8707" max="8707" width="53.53515625" customWidth="1"/>
    <col min="8708" max="8709" width="17.3828125" customWidth="1"/>
    <col min="8710" max="8710" width="18.84375" customWidth="1"/>
    <col min="8711" max="8711" width="16.3828125" customWidth="1"/>
    <col min="8712" max="8712" width="13.3046875" customWidth="1"/>
    <col min="8713" max="8713" width="12" customWidth="1"/>
    <col min="8714" max="8714" width="11.53515625" customWidth="1"/>
    <col min="8715" max="8715" width="11" customWidth="1"/>
    <col min="8962" max="8962" width="8" customWidth="1"/>
    <col min="8963" max="8963" width="53.53515625" customWidth="1"/>
    <col min="8964" max="8965" width="17.3828125" customWidth="1"/>
    <col min="8966" max="8966" width="18.84375" customWidth="1"/>
    <col min="8967" max="8967" width="16.3828125" customWidth="1"/>
    <col min="8968" max="8968" width="13.3046875" customWidth="1"/>
    <col min="8969" max="8969" width="12" customWidth="1"/>
    <col min="8970" max="8970" width="11.53515625" customWidth="1"/>
    <col min="8971" max="8971" width="11" customWidth="1"/>
    <col min="9218" max="9218" width="8" customWidth="1"/>
    <col min="9219" max="9219" width="53.53515625" customWidth="1"/>
    <col min="9220" max="9221" width="17.3828125" customWidth="1"/>
    <col min="9222" max="9222" width="18.84375" customWidth="1"/>
    <col min="9223" max="9223" width="16.3828125" customWidth="1"/>
    <col min="9224" max="9224" width="13.3046875" customWidth="1"/>
    <col min="9225" max="9225" width="12" customWidth="1"/>
    <col min="9226" max="9226" width="11.53515625" customWidth="1"/>
    <col min="9227" max="9227" width="11" customWidth="1"/>
    <col min="9474" max="9474" width="8" customWidth="1"/>
    <col min="9475" max="9475" width="53.53515625" customWidth="1"/>
    <col min="9476" max="9477" width="17.3828125" customWidth="1"/>
    <col min="9478" max="9478" width="18.84375" customWidth="1"/>
    <col min="9479" max="9479" width="16.3828125" customWidth="1"/>
    <col min="9480" max="9480" width="13.3046875" customWidth="1"/>
    <col min="9481" max="9481" width="12" customWidth="1"/>
    <col min="9482" max="9482" width="11.53515625" customWidth="1"/>
    <col min="9483" max="9483" width="11" customWidth="1"/>
    <col min="9730" max="9730" width="8" customWidth="1"/>
    <col min="9731" max="9731" width="53.53515625" customWidth="1"/>
    <col min="9732" max="9733" width="17.3828125" customWidth="1"/>
    <col min="9734" max="9734" width="18.84375" customWidth="1"/>
    <col min="9735" max="9735" width="16.3828125" customWidth="1"/>
    <col min="9736" max="9736" width="13.3046875" customWidth="1"/>
    <col min="9737" max="9737" width="12" customWidth="1"/>
    <col min="9738" max="9738" width="11.53515625" customWidth="1"/>
    <col min="9739" max="9739" width="11" customWidth="1"/>
    <col min="9986" max="9986" width="8" customWidth="1"/>
    <col min="9987" max="9987" width="53.53515625" customWidth="1"/>
    <col min="9988" max="9989" width="17.3828125" customWidth="1"/>
    <col min="9990" max="9990" width="18.84375" customWidth="1"/>
    <col min="9991" max="9991" width="16.3828125" customWidth="1"/>
    <col min="9992" max="9992" width="13.3046875" customWidth="1"/>
    <col min="9993" max="9993" width="12" customWidth="1"/>
    <col min="9994" max="9994" width="11.53515625" customWidth="1"/>
    <col min="9995" max="9995" width="11" customWidth="1"/>
    <col min="10242" max="10242" width="8" customWidth="1"/>
    <col min="10243" max="10243" width="53.53515625" customWidth="1"/>
    <col min="10244" max="10245" width="17.3828125" customWidth="1"/>
    <col min="10246" max="10246" width="18.84375" customWidth="1"/>
    <col min="10247" max="10247" width="16.3828125" customWidth="1"/>
    <col min="10248" max="10248" width="13.3046875" customWidth="1"/>
    <col min="10249" max="10249" width="12" customWidth="1"/>
    <col min="10250" max="10250" width="11.53515625" customWidth="1"/>
    <col min="10251" max="10251" width="11" customWidth="1"/>
    <col min="10498" max="10498" width="8" customWidth="1"/>
    <col min="10499" max="10499" width="53.53515625" customWidth="1"/>
    <col min="10500" max="10501" width="17.3828125" customWidth="1"/>
    <col min="10502" max="10502" width="18.84375" customWidth="1"/>
    <col min="10503" max="10503" width="16.3828125" customWidth="1"/>
    <col min="10504" max="10504" width="13.3046875" customWidth="1"/>
    <col min="10505" max="10505" width="12" customWidth="1"/>
    <col min="10506" max="10506" width="11.53515625" customWidth="1"/>
    <col min="10507" max="10507" width="11" customWidth="1"/>
    <col min="10754" max="10754" width="8" customWidth="1"/>
    <col min="10755" max="10755" width="53.53515625" customWidth="1"/>
    <col min="10756" max="10757" width="17.3828125" customWidth="1"/>
    <col min="10758" max="10758" width="18.84375" customWidth="1"/>
    <col min="10759" max="10759" width="16.3828125" customWidth="1"/>
    <col min="10760" max="10760" width="13.3046875" customWidth="1"/>
    <col min="10761" max="10761" width="12" customWidth="1"/>
    <col min="10762" max="10762" width="11.53515625" customWidth="1"/>
    <col min="10763" max="10763" width="11" customWidth="1"/>
    <col min="11010" max="11010" width="8" customWidth="1"/>
    <col min="11011" max="11011" width="53.53515625" customWidth="1"/>
    <col min="11012" max="11013" width="17.3828125" customWidth="1"/>
    <col min="11014" max="11014" width="18.84375" customWidth="1"/>
    <col min="11015" max="11015" width="16.3828125" customWidth="1"/>
    <col min="11016" max="11016" width="13.3046875" customWidth="1"/>
    <col min="11017" max="11017" width="12" customWidth="1"/>
    <col min="11018" max="11018" width="11.53515625" customWidth="1"/>
    <col min="11019" max="11019" width="11" customWidth="1"/>
    <col min="11266" max="11266" width="8" customWidth="1"/>
    <col min="11267" max="11267" width="53.53515625" customWidth="1"/>
    <col min="11268" max="11269" width="17.3828125" customWidth="1"/>
    <col min="11270" max="11270" width="18.84375" customWidth="1"/>
    <col min="11271" max="11271" width="16.3828125" customWidth="1"/>
    <col min="11272" max="11272" width="13.3046875" customWidth="1"/>
    <col min="11273" max="11273" width="12" customWidth="1"/>
    <col min="11274" max="11274" width="11.53515625" customWidth="1"/>
    <col min="11275" max="11275" width="11" customWidth="1"/>
    <col min="11522" max="11522" width="8" customWidth="1"/>
    <col min="11523" max="11523" width="53.53515625" customWidth="1"/>
    <col min="11524" max="11525" width="17.3828125" customWidth="1"/>
    <col min="11526" max="11526" width="18.84375" customWidth="1"/>
    <col min="11527" max="11527" width="16.3828125" customWidth="1"/>
    <col min="11528" max="11528" width="13.3046875" customWidth="1"/>
    <col min="11529" max="11529" width="12" customWidth="1"/>
    <col min="11530" max="11530" width="11.53515625" customWidth="1"/>
    <col min="11531" max="11531" width="11" customWidth="1"/>
    <col min="11778" max="11778" width="8" customWidth="1"/>
    <col min="11779" max="11779" width="53.53515625" customWidth="1"/>
    <col min="11780" max="11781" width="17.3828125" customWidth="1"/>
    <col min="11782" max="11782" width="18.84375" customWidth="1"/>
    <col min="11783" max="11783" width="16.3828125" customWidth="1"/>
    <col min="11784" max="11784" width="13.3046875" customWidth="1"/>
    <col min="11785" max="11785" width="12" customWidth="1"/>
    <col min="11786" max="11786" width="11.53515625" customWidth="1"/>
    <col min="11787" max="11787" width="11" customWidth="1"/>
    <col min="12034" max="12034" width="8" customWidth="1"/>
    <col min="12035" max="12035" width="53.53515625" customWidth="1"/>
    <col min="12036" max="12037" width="17.3828125" customWidth="1"/>
    <col min="12038" max="12038" width="18.84375" customWidth="1"/>
    <col min="12039" max="12039" width="16.3828125" customWidth="1"/>
    <col min="12040" max="12040" width="13.3046875" customWidth="1"/>
    <col min="12041" max="12041" width="12" customWidth="1"/>
    <col min="12042" max="12042" width="11.53515625" customWidth="1"/>
    <col min="12043" max="12043" width="11" customWidth="1"/>
    <col min="12290" max="12290" width="8" customWidth="1"/>
    <col min="12291" max="12291" width="53.53515625" customWidth="1"/>
    <col min="12292" max="12293" width="17.3828125" customWidth="1"/>
    <col min="12294" max="12294" width="18.84375" customWidth="1"/>
    <col min="12295" max="12295" width="16.3828125" customWidth="1"/>
    <col min="12296" max="12296" width="13.3046875" customWidth="1"/>
    <col min="12297" max="12297" width="12" customWidth="1"/>
    <col min="12298" max="12298" width="11.53515625" customWidth="1"/>
    <col min="12299" max="12299" width="11" customWidth="1"/>
    <col min="12546" max="12546" width="8" customWidth="1"/>
    <col min="12547" max="12547" width="53.53515625" customWidth="1"/>
    <col min="12548" max="12549" width="17.3828125" customWidth="1"/>
    <col min="12550" max="12550" width="18.84375" customWidth="1"/>
    <col min="12551" max="12551" width="16.3828125" customWidth="1"/>
    <col min="12552" max="12552" width="13.3046875" customWidth="1"/>
    <col min="12553" max="12553" width="12" customWidth="1"/>
    <col min="12554" max="12554" width="11.53515625" customWidth="1"/>
    <col min="12555" max="12555" width="11" customWidth="1"/>
    <col min="12802" max="12802" width="8" customWidth="1"/>
    <col min="12803" max="12803" width="53.53515625" customWidth="1"/>
    <col min="12804" max="12805" width="17.3828125" customWidth="1"/>
    <col min="12806" max="12806" width="18.84375" customWidth="1"/>
    <col min="12807" max="12807" width="16.3828125" customWidth="1"/>
    <col min="12808" max="12808" width="13.3046875" customWidth="1"/>
    <col min="12809" max="12809" width="12" customWidth="1"/>
    <col min="12810" max="12810" width="11.53515625" customWidth="1"/>
    <col min="12811" max="12811" width="11" customWidth="1"/>
    <col min="13058" max="13058" width="8" customWidth="1"/>
    <col min="13059" max="13059" width="53.53515625" customWidth="1"/>
    <col min="13060" max="13061" width="17.3828125" customWidth="1"/>
    <col min="13062" max="13062" width="18.84375" customWidth="1"/>
    <col min="13063" max="13063" width="16.3828125" customWidth="1"/>
    <col min="13064" max="13064" width="13.3046875" customWidth="1"/>
    <col min="13065" max="13065" width="12" customWidth="1"/>
    <col min="13066" max="13066" width="11.53515625" customWidth="1"/>
    <col min="13067" max="13067" width="11" customWidth="1"/>
    <col min="13314" max="13314" width="8" customWidth="1"/>
    <col min="13315" max="13315" width="53.53515625" customWidth="1"/>
    <col min="13316" max="13317" width="17.3828125" customWidth="1"/>
    <col min="13318" max="13318" width="18.84375" customWidth="1"/>
    <col min="13319" max="13319" width="16.3828125" customWidth="1"/>
    <col min="13320" max="13320" width="13.3046875" customWidth="1"/>
    <col min="13321" max="13321" width="12" customWidth="1"/>
    <col min="13322" max="13322" width="11.53515625" customWidth="1"/>
    <col min="13323" max="13323" width="11" customWidth="1"/>
    <col min="13570" max="13570" width="8" customWidth="1"/>
    <col min="13571" max="13571" width="53.53515625" customWidth="1"/>
    <col min="13572" max="13573" width="17.3828125" customWidth="1"/>
    <col min="13574" max="13574" width="18.84375" customWidth="1"/>
    <col min="13575" max="13575" width="16.3828125" customWidth="1"/>
    <col min="13576" max="13576" width="13.3046875" customWidth="1"/>
    <col min="13577" max="13577" width="12" customWidth="1"/>
    <col min="13578" max="13578" width="11.53515625" customWidth="1"/>
    <col min="13579" max="13579" width="11" customWidth="1"/>
    <col min="13826" max="13826" width="8" customWidth="1"/>
    <col min="13827" max="13827" width="53.53515625" customWidth="1"/>
    <col min="13828" max="13829" width="17.3828125" customWidth="1"/>
    <col min="13830" max="13830" width="18.84375" customWidth="1"/>
    <col min="13831" max="13831" width="16.3828125" customWidth="1"/>
    <col min="13832" max="13832" width="13.3046875" customWidth="1"/>
    <col min="13833" max="13833" width="12" customWidth="1"/>
    <col min="13834" max="13834" width="11.53515625" customWidth="1"/>
    <col min="13835" max="13835" width="11" customWidth="1"/>
    <col min="14082" max="14082" width="8" customWidth="1"/>
    <col min="14083" max="14083" width="53.53515625" customWidth="1"/>
    <col min="14084" max="14085" width="17.3828125" customWidth="1"/>
    <col min="14086" max="14086" width="18.84375" customWidth="1"/>
    <col min="14087" max="14087" width="16.3828125" customWidth="1"/>
    <col min="14088" max="14088" width="13.3046875" customWidth="1"/>
    <col min="14089" max="14089" width="12" customWidth="1"/>
    <col min="14090" max="14090" width="11.53515625" customWidth="1"/>
    <col min="14091" max="14091" width="11" customWidth="1"/>
    <col min="14338" max="14338" width="8" customWidth="1"/>
    <col min="14339" max="14339" width="53.53515625" customWidth="1"/>
    <col min="14340" max="14341" width="17.3828125" customWidth="1"/>
    <col min="14342" max="14342" width="18.84375" customWidth="1"/>
    <col min="14343" max="14343" width="16.3828125" customWidth="1"/>
    <col min="14344" max="14344" width="13.3046875" customWidth="1"/>
    <col min="14345" max="14345" width="12" customWidth="1"/>
    <col min="14346" max="14346" width="11.53515625" customWidth="1"/>
    <col min="14347" max="14347" width="11" customWidth="1"/>
    <col min="14594" max="14594" width="8" customWidth="1"/>
    <col min="14595" max="14595" width="53.53515625" customWidth="1"/>
    <col min="14596" max="14597" width="17.3828125" customWidth="1"/>
    <col min="14598" max="14598" width="18.84375" customWidth="1"/>
    <col min="14599" max="14599" width="16.3828125" customWidth="1"/>
    <col min="14600" max="14600" width="13.3046875" customWidth="1"/>
    <col min="14601" max="14601" width="12" customWidth="1"/>
    <col min="14602" max="14602" width="11.53515625" customWidth="1"/>
    <col min="14603" max="14603" width="11" customWidth="1"/>
    <col min="14850" max="14850" width="8" customWidth="1"/>
    <col min="14851" max="14851" width="53.53515625" customWidth="1"/>
    <col min="14852" max="14853" width="17.3828125" customWidth="1"/>
    <col min="14854" max="14854" width="18.84375" customWidth="1"/>
    <col min="14855" max="14855" width="16.3828125" customWidth="1"/>
    <col min="14856" max="14856" width="13.3046875" customWidth="1"/>
    <col min="14857" max="14857" width="12" customWidth="1"/>
    <col min="14858" max="14858" width="11.53515625" customWidth="1"/>
    <col min="14859" max="14859" width="11" customWidth="1"/>
    <col min="15106" max="15106" width="8" customWidth="1"/>
    <col min="15107" max="15107" width="53.53515625" customWidth="1"/>
    <col min="15108" max="15109" width="17.3828125" customWidth="1"/>
    <col min="15110" max="15110" width="18.84375" customWidth="1"/>
    <col min="15111" max="15111" width="16.3828125" customWidth="1"/>
    <col min="15112" max="15112" width="13.3046875" customWidth="1"/>
    <col min="15113" max="15113" width="12" customWidth="1"/>
    <col min="15114" max="15114" width="11.53515625" customWidth="1"/>
    <col min="15115" max="15115" width="11" customWidth="1"/>
    <col min="15362" max="15362" width="8" customWidth="1"/>
    <col min="15363" max="15363" width="53.53515625" customWidth="1"/>
    <col min="15364" max="15365" width="17.3828125" customWidth="1"/>
    <col min="15366" max="15366" width="18.84375" customWidth="1"/>
    <col min="15367" max="15367" width="16.3828125" customWidth="1"/>
    <col min="15368" max="15368" width="13.3046875" customWidth="1"/>
    <col min="15369" max="15369" width="12" customWidth="1"/>
    <col min="15370" max="15370" width="11.53515625" customWidth="1"/>
    <col min="15371" max="15371" width="11" customWidth="1"/>
    <col min="15618" max="15618" width="8" customWidth="1"/>
    <col min="15619" max="15619" width="53.53515625" customWidth="1"/>
    <col min="15620" max="15621" width="17.3828125" customWidth="1"/>
    <col min="15622" max="15622" width="18.84375" customWidth="1"/>
    <col min="15623" max="15623" width="16.3828125" customWidth="1"/>
    <col min="15624" max="15624" width="13.3046875" customWidth="1"/>
    <col min="15625" max="15625" width="12" customWidth="1"/>
    <col min="15626" max="15626" width="11.53515625" customWidth="1"/>
    <col min="15627" max="15627" width="11" customWidth="1"/>
    <col min="15874" max="15874" width="8" customWidth="1"/>
    <col min="15875" max="15875" width="53.53515625" customWidth="1"/>
    <col min="15876" max="15877" width="17.3828125" customWidth="1"/>
    <col min="15878" max="15878" width="18.84375" customWidth="1"/>
    <col min="15879" max="15879" width="16.3828125" customWidth="1"/>
    <col min="15880" max="15880" width="13.3046875" customWidth="1"/>
    <col min="15881" max="15881" width="12" customWidth="1"/>
    <col min="15882" max="15882" width="11.53515625" customWidth="1"/>
    <col min="15883" max="15883" width="11" customWidth="1"/>
    <col min="16130" max="16130" width="8" customWidth="1"/>
    <col min="16131" max="16131" width="53.53515625" customWidth="1"/>
    <col min="16132" max="16133" width="17.3828125" customWidth="1"/>
    <col min="16134" max="16134" width="18.84375" customWidth="1"/>
    <col min="16135" max="16135" width="16.3828125" customWidth="1"/>
    <col min="16136" max="16136" width="13.3046875" customWidth="1"/>
    <col min="16137" max="16137" width="12" customWidth="1"/>
    <col min="16138" max="16138" width="11.53515625" customWidth="1"/>
    <col min="16139" max="16139" width="11" customWidth="1"/>
  </cols>
  <sheetData>
    <row r="1" spans="1:11" ht="15.45">
      <c r="A1" s="190" t="s">
        <v>464</v>
      </c>
      <c r="F1" s="51"/>
      <c r="G1" s="51"/>
      <c r="J1" s="51"/>
      <c r="K1" s="64" t="s">
        <v>312</v>
      </c>
    </row>
    <row r="2" spans="1:11" ht="15.45">
      <c r="A2" s="191" t="s">
        <v>313</v>
      </c>
      <c r="F2" s="52"/>
      <c r="G2" s="86"/>
      <c r="J2" s="86"/>
      <c r="K2" s="52" t="s">
        <v>313</v>
      </c>
    </row>
    <row r="3" spans="1:11" ht="15.45">
      <c r="A3" s="191" t="s">
        <v>465</v>
      </c>
      <c r="F3" s="53"/>
      <c r="G3" s="87"/>
      <c r="J3" s="87"/>
      <c r="K3" s="52" t="s">
        <v>379</v>
      </c>
    </row>
    <row r="4" spans="1:11" ht="15.45">
      <c r="A4" s="191" t="s">
        <v>466</v>
      </c>
      <c r="F4" s="52"/>
      <c r="G4" s="86"/>
      <c r="J4" s="86"/>
      <c r="K4" s="52" t="s">
        <v>314</v>
      </c>
    </row>
    <row r="5" spans="1:11" s="76" customFormat="1">
      <c r="C5" s="88"/>
      <c r="D5" s="88"/>
      <c r="E5" s="88"/>
      <c r="F5" s="86"/>
      <c r="G5" s="86"/>
      <c r="J5" s="86"/>
      <c r="K5" s="86"/>
    </row>
    <row r="6" spans="1:11" ht="15.45">
      <c r="A6" s="1"/>
      <c r="B6" s="189" t="s">
        <v>0</v>
      </c>
    </row>
    <row r="7" spans="1:11">
      <c r="A7" s="3" t="s">
        <v>1</v>
      </c>
      <c r="B7" s="3" t="s">
        <v>2</v>
      </c>
      <c r="C7" s="4" t="s">
        <v>3</v>
      </c>
      <c r="D7" s="93" t="s">
        <v>339</v>
      </c>
      <c r="E7" s="93" t="s">
        <v>340</v>
      </c>
      <c r="F7" s="4" t="s">
        <v>4</v>
      </c>
      <c r="G7" s="93" t="s">
        <v>339</v>
      </c>
      <c r="H7" s="93" t="s">
        <v>341</v>
      </c>
      <c r="I7" s="4" t="s">
        <v>5</v>
      </c>
      <c r="J7" s="93" t="s">
        <v>339</v>
      </c>
      <c r="K7" s="93" t="s">
        <v>342</v>
      </c>
    </row>
    <row r="8" spans="1:11">
      <c r="A8" s="5" t="s">
        <v>6</v>
      </c>
      <c r="B8" s="6" t="s">
        <v>7</v>
      </c>
      <c r="C8" s="78">
        <v>29469598</v>
      </c>
      <c r="D8" s="94">
        <v>0</v>
      </c>
      <c r="E8" s="94">
        <f t="shared" ref="E8:E27" si="0">SUM(C8:D8)</f>
        <v>29469598</v>
      </c>
      <c r="F8" s="117">
        <v>31419926</v>
      </c>
      <c r="G8" s="117">
        <v>0</v>
      </c>
      <c r="H8" s="117">
        <f t="shared" ref="H8:H27" si="1">SUM(F8:G8)</f>
        <v>31419926</v>
      </c>
      <c r="I8" s="94">
        <v>30789837</v>
      </c>
      <c r="J8" s="94">
        <v>0</v>
      </c>
      <c r="K8" s="94">
        <f t="shared" ref="K8:K27" si="2">SUM(I8:J8)</f>
        <v>30789837</v>
      </c>
    </row>
    <row r="9" spans="1:11">
      <c r="A9" s="5" t="s">
        <v>8</v>
      </c>
      <c r="B9" s="6" t="s">
        <v>9</v>
      </c>
      <c r="C9" s="78">
        <v>0</v>
      </c>
      <c r="D9" s="94">
        <v>0</v>
      </c>
      <c r="E9" s="94">
        <f t="shared" si="0"/>
        <v>0</v>
      </c>
      <c r="F9" s="7">
        <v>0</v>
      </c>
      <c r="G9" s="94">
        <v>0</v>
      </c>
      <c r="H9" s="94">
        <f t="shared" si="1"/>
        <v>0</v>
      </c>
      <c r="I9" s="7">
        <v>0</v>
      </c>
      <c r="J9" s="94">
        <v>0</v>
      </c>
      <c r="K9" s="94">
        <f t="shared" si="2"/>
        <v>0</v>
      </c>
    </row>
    <row r="10" spans="1:11">
      <c r="A10" s="8" t="s">
        <v>10</v>
      </c>
      <c r="B10" s="9" t="s">
        <v>11</v>
      </c>
      <c r="C10" s="10">
        <f t="shared" ref="C10:I10" si="3">SUM(C8:C9)</f>
        <v>29469598</v>
      </c>
      <c r="D10" s="95">
        <f>SUM(D8:D9)</f>
        <v>0</v>
      </c>
      <c r="E10" s="95">
        <f t="shared" si="0"/>
        <v>29469598</v>
      </c>
      <c r="F10" s="10">
        <f t="shared" si="3"/>
        <v>31419926</v>
      </c>
      <c r="G10" s="95">
        <f>SUM(G8:G9)</f>
        <v>0</v>
      </c>
      <c r="H10" s="95">
        <f t="shared" si="1"/>
        <v>31419926</v>
      </c>
      <c r="I10" s="10">
        <f t="shared" si="3"/>
        <v>30789837</v>
      </c>
      <c r="J10" s="95">
        <f>SUM(J8:J9)</f>
        <v>0</v>
      </c>
      <c r="K10" s="95">
        <f t="shared" si="2"/>
        <v>30789837</v>
      </c>
    </row>
    <row r="11" spans="1:11">
      <c r="A11" s="11" t="s">
        <v>12</v>
      </c>
      <c r="B11" s="6" t="s">
        <v>13</v>
      </c>
      <c r="C11" s="78">
        <v>1650000</v>
      </c>
      <c r="D11" s="94">
        <v>0</v>
      </c>
      <c r="E11" s="94">
        <f t="shared" si="0"/>
        <v>1650000</v>
      </c>
      <c r="F11" s="7">
        <v>1690000</v>
      </c>
      <c r="G11" s="94">
        <v>0</v>
      </c>
      <c r="H11" s="94">
        <f t="shared" si="1"/>
        <v>1690000</v>
      </c>
      <c r="I11" s="7">
        <v>1690000</v>
      </c>
      <c r="J11" s="94">
        <v>0</v>
      </c>
      <c r="K11" s="94">
        <f t="shared" si="2"/>
        <v>1690000</v>
      </c>
    </row>
    <row r="12" spans="1:11">
      <c r="A12" s="11" t="s">
        <v>14</v>
      </c>
      <c r="B12" s="6" t="s">
        <v>15</v>
      </c>
      <c r="C12" s="78">
        <v>204806</v>
      </c>
      <c r="D12" s="94">
        <v>0</v>
      </c>
      <c r="E12" s="94">
        <f t="shared" si="0"/>
        <v>204806</v>
      </c>
      <c r="F12" s="7">
        <v>230000</v>
      </c>
      <c r="G12" s="94">
        <v>0</v>
      </c>
      <c r="H12" s="94">
        <f t="shared" si="1"/>
        <v>230000</v>
      </c>
      <c r="I12" s="7">
        <v>230000</v>
      </c>
      <c r="J12" s="94">
        <v>0</v>
      </c>
      <c r="K12" s="94">
        <f t="shared" si="2"/>
        <v>230000</v>
      </c>
    </row>
    <row r="13" spans="1:11">
      <c r="A13" s="8" t="s">
        <v>16</v>
      </c>
      <c r="B13" s="9" t="s">
        <v>17</v>
      </c>
      <c r="C13" s="12">
        <f t="shared" ref="C13:I13" si="4">SUM(C11:C12)</f>
        <v>1854806</v>
      </c>
      <c r="D13" s="96">
        <f>SUM(D11:D12)</f>
        <v>0</v>
      </c>
      <c r="E13" s="96">
        <f t="shared" si="0"/>
        <v>1854806</v>
      </c>
      <c r="F13" s="12">
        <f t="shared" si="4"/>
        <v>1920000</v>
      </c>
      <c r="G13" s="96">
        <f>SUM(G11:G12)</f>
        <v>0</v>
      </c>
      <c r="H13" s="96">
        <f t="shared" si="1"/>
        <v>1920000</v>
      </c>
      <c r="I13" s="12">
        <f t="shared" si="4"/>
        <v>1920000</v>
      </c>
      <c r="J13" s="96">
        <f>SUM(J11:J12)</f>
        <v>0</v>
      </c>
      <c r="K13" s="96">
        <f t="shared" si="2"/>
        <v>1920000</v>
      </c>
    </row>
    <row r="14" spans="1:11">
      <c r="A14" s="11" t="s">
        <v>18</v>
      </c>
      <c r="B14" s="6" t="s">
        <v>19</v>
      </c>
      <c r="C14" s="84">
        <v>970000</v>
      </c>
      <c r="D14" s="97">
        <v>0</v>
      </c>
      <c r="E14" s="97">
        <f t="shared" si="0"/>
        <v>970000</v>
      </c>
      <c r="F14" s="57">
        <v>1022000</v>
      </c>
      <c r="G14" s="97">
        <v>0</v>
      </c>
      <c r="H14" s="97">
        <f t="shared" si="1"/>
        <v>1022000</v>
      </c>
      <c r="I14" s="57">
        <v>1022000</v>
      </c>
      <c r="J14" s="97">
        <v>0</v>
      </c>
      <c r="K14" s="97">
        <f t="shared" si="2"/>
        <v>1022000</v>
      </c>
    </row>
    <row r="15" spans="1:11">
      <c r="A15" s="11" t="s">
        <v>20</v>
      </c>
      <c r="B15" s="6" t="s">
        <v>21</v>
      </c>
      <c r="C15" s="84">
        <v>67914</v>
      </c>
      <c r="D15" s="97">
        <v>15000</v>
      </c>
      <c r="E15" s="97">
        <f t="shared" si="0"/>
        <v>82914</v>
      </c>
      <c r="F15" s="57">
        <v>90000</v>
      </c>
      <c r="G15" s="97">
        <v>0</v>
      </c>
      <c r="H15" s="97">
        <f t="shared" si="1"/>
        <v>90000</v>
      </c>
      <c r="I15" s="57">
        <v>90000</v>
      </c>
      <c r="J15" s="97">
        <v>0</v>
      </c>
      <c r="K15" s="97">
        <f t="shared" si="2"/>
        <v>90000</v>
      </c>
    </row>
    <row r="16" spans="1:11">
      <c r="A16" s="8" t="s">
        <v>22</v>
      </c>
      <c r="B16" s="9" t="s">
        <v>17</v>
      </c>
      <c r="C16" s="12">
        <f t="shared" ref="C16:I16" si="5">SUM(C14:C15)</f>
        <v>1037914</v>
      </c>
      <c r="D16" s="96">
        <f>SUM(D14:D15)</f>
        <v>15000</v>
      </c>
      <c r="E16" s="96">
        <f t="shared" si="0"/>
        <v>1052914</v>
      </c>
      <c r="F16" s="12">
        <f t="shared" si="5"/>
        <v>1112000</v>
      </c>
      <c r="G16" s="96">
        <f>SUM(G14:G15)</f>
        <v>0</v>
      </c>
      <c r="H16" s="96">
        <f t="shared" si="1"/>
        <v>1112000</v>
      </c>
      <c r="I16" s="12">
        <f t="shared" si="5"/>
        <v>1112000</v>
      </c>
      <c r="J16" s="96">
        <f>SUM(J14:J15)</f>
        <v>0</v>
      </c>
      <c r="K16" s="96">
        <f t="shared" si="2"/>
        <v>1112000</v>
      </c>
    </row>
    <row r="17" spans="1:11">
      <c r="A17" s="11" t="s">
        <v>23</v>
      </c>
      <c r="B17" s="6" t="s">
        <v>24</v>
      </c>
      <c r="C17" s="84">
        <v>581171</v>
      </c>
      <c r="D17" s="97">
        <v>0</v>
      </c>
      <c r="E17" s="97">
        <f t="shared" si="0"/>
        <v>581171</v>
      </c>
      <c r="F17" s="57">
        <v>620000</v>
      </c>
      <c r="G17" s="97">
        <v>0</v>
      </c>
      <c r="H17" s="97">
        <f t="shared" si="1"/>
        <v>620000</v>
      </c>
      <c r="I17" s="57">
        <v>620000</v>
      </c>
      <c r="J17" s="97">
        <v>0</v>
      </c>
      <c r="K17" s="97">
        <f t="shared" si="2"/>
        <v>620000</v>
      </c>
    </row>
    <row r="18" spans="1:11">
      <c r="A18" s="11" t="s">
        <v>25</v>
      </c>
      <c r="B18" s="6" t="s">
        <v>26</v>
      </c>
      <c r="C18" s="84">
        <v>70000</v>
      </c>
      <c r="D18" s="97">
        <v>0</v>
      </c>
      <c r="E18" s="97">
        <f t="shared" si="0"/>
        <v>70000</v>
      </c>
      <c r="F18" s="57">
        <v>77000</v>
      </c>
      <c r="G18" s="97">
        <v>0</v>
      </c>
      <c r="H18" s="97">
        <f t="shared" si="1"/>
        <v>77000</v>
      </c>
      <c r="I18" s="57">
        <v>77000</v>
      </c>
      <c r="J18" s="97">
        <v>0</v>
      </c>
      <c r="K18" s="97">
        <f t="shared" si="2"/>
        <v>77000</v>
      </c>
    </row>
    <row r="19" spans="1:11">
      <c r="A19" s="8" t="s">
        <v>27</v>
      </c>
      <c r="B19" s="9" t="s">
        <v>28</v>
      </c>
      <c r="C19" s="12">
        <f t="shared" ref="C19:I19" si="6">SUM(C17:C18)</f>
        <v>651171</v>
      </c>
      <c r="D19" s="96">
        <f>SUM(D17:D18)</f>
        <v>0</v>
      </c>
      <c r="E19" s="96">
        <f t="shared" si="0"/>
        <v>651171</v>
      </c>
      <c r="F19" s="12">
        <f t="shared" si="6"/>
        <v>697000</v>
      </c>
      <c r="G19" s="96">
        <f>SUM(G17:G18)</f>
        <v>0</v>
      </c>
      <c r="H19" s="96">
        <f t="shared" si="1"/>
        <v>697000</v>
      </c>
      <c r="I19" s="12">
        <f t="shared" si="6"/>
        <v>697000</v>
      </c>
      <c r="J19" s="96">
        <f>SUM(J17:J18)</f>
        <v>0</v>
      </c>
      <c r="K19" s="96">
        <f t="shared" si="2"/>
        <v>697000</v>
      </c>
    </row>
    <row r="20" spans="1:11">
      <c r="A20" s="11" t="s">
        <v>29</v>
      </c>
      <c r="B20" s="6" t="s">
        <v>30</v>
      </c>
      <c r="C20" s="78">
        <v>0</v>
      </c>
      <c r="D20" s="94">
        <v>450</v>
      </c>
      <c r="E20" s="94">
        <f t="shared" si="0"/>
        <v>450</v>
      </c>
      <c r="F20" s="7">
        <v>0</v>
      </c>
      <c r="G20" s="94">
        <v>0</v>
      </c>
      <c r="H20" s="94">
        <f t="shared" si="1"/>
        <v>0</v>
      </c>
      <c r="I20" s="7">
        <v>0</v>
      </c>
      <c r="J20" s="94">
        <v>0</v>
      </c>
      <c r="K20" s="94">
        <f t="shared" si="2"/>
        <v>0</v>
      </c>
    </row>
    <row r="21" spans="1:11">
      <c r="A21" s="8" t="s">
        <v>31</v>
      </c>
      <c r="B21" s="9" t="s">
        <v>17</v>
      </c>
      <c r="C21" s="12">
        <f t="shared" ref="C21:I21" si="7">SUM(C20)</f>
        <v>0</v>
      </c>
      <c r="D21" s="96">
        <f>SUM(D19:D20)</f>
        <v>450</v>
      </c>
      <c r="E21" s="96">
        <f t="shared" si="0"/>
        <v>450</v>
      </c>
      <c r="F21" s="12">
        <f t="shared" si="7"/>
        <v>0</v>
      </c>
      <c r="G21" s="96">
        <f>SUM(G19:G20)</f>
        <v>0</v>
      </c>
      <c r="H21" s="96">
        <f t="shared" si="1"/>
        <v>0</v>
      </c>
      <c r="I21" s="12">
        <f t="shared" si="7"/>
        <v>0</v>
      </c>
      <c r="J21" s="96">
        <f>SUM(J19:J20)</f>
        <v>0</v>
      </c>
      <c r="K21" s="96">
        <f t="shared" si="2"/>
        <v>0</v>
      </c>
    </row>
    <row r="22" spans="1:11">
      <c r="A22" s="11" t="s">
        <v>32</v>
      </c>
      <c r="B22" s="6" t="s">
        <v>33</v>
      </c>
      <c r="C22" s="78">
        <v>94663</v>
      </c>
      <c r="D22" s="94">
        <v>12000</v>
      </c>
      <c r="E22" s="94">
        <f t="shared" si="0"/>
        <v>106663</v>
      </c>
      <c r="F22" s="7">
        <v>94664</v>
      </c>
      <c r="G22" s="94">
        <v>0</v>
      </c>
      <c r="H22" s="94">
        <f t="shared" si="1"/>
        <v>94664</v>
      </c>
      <c r="I22" s="7">
        <v>94665</v>
      </c>
      <c r="J22" s="94">
        <v>0</v>
      </c>
      <c r="K22" s="94">
        <f t="shared" si="2"/>
        <v>94665</v>
      </c>
    </row>
    <row r="23" spans="1:11">
      <c r="A23" s="8" t="s">
        <v>34</v>
      </c>
      <c r="B23" s="9" t="s">
        <v>17</v>
      </c>
      <c r="C23" s="12">
        <f t="shared" ref="C23:I23" si="8">SUM(C22)</f>
        <v>94663</v>
      </c>
      <c r="D23" s="96">
        <f>SUM(D22)</f>
        <v>12000</v>
      </c>
      <c r="E23" s="96">
        <f t="shared" si="0"/>
        <v>106663</v>
      </c>
      <c r="F23" s="12">
        <f t="shared" si="8"/>
        <v>94664</v>
      </c>
      <c r="G23" s="96">
        <f>SUM(G21:G22)</f>
        <v>0</v>
      </c>
      <c r="H23" s="96">
        <f t="shared" si="1"/>
        <v>94664</v>
      </c>
      <c r="I23" s="12">
        <f t="shared" si="8"/>
        <v>94665</v>
      </c>
      <c r="J23" s="96">
        <f>SUM(J21:J22)</f>
        <v>0</v>
      </c>
      <c r="K23" s="96">
        <f t="shared" si="2"/>
        <v>94665</v>
      </c>
    </row>
    <row r="24" spans="1:11">
      <c r="A24" s="11" t="s">
        <v>35</v>
      </c>
      <c r="B24" s="6" t="s">
        <v>36</v>
      </c>
      <c r="C24" s="78">
        <v>3000</v>
      </c>
      <c r="D24" s="94">
        <v>0</v>
      </c>
      <c r="E24" s="94">
        <f t="shared" si="0"/>
        <v>3000</v>
      </c>
      <c r="F24" s="7">
        <v>3001</v>
      </c>
      <c r="G24" s="94">
        <v>0</v>
      </c>
      <c r="H24" s="94">
        <f t="shared" si="1"/>
        <v>3001</v>
      </c>
      <c r="I24" s="7">
        <v>3002</v>
      </c>
      <c r="J24" s="94">
        <v>0</v>
      </c>
      <c r="K24" s="94">
        <f t="shared" si="2"/>
        <v>3002</v>
      </c>
    </row>
    <row r="25" spans="1:11">
      <c r="A25" s="11" t="s">
        <v>37</v>
      </c>
      <c r="B25" s="6" t="s">
        <v>38</v>
      </c>
      <c r="C25" s="78">
        <v>0</v>
      </c>
      <c r="D25" s="94">
        <v>0</v>
      </c>
      <c r="E25" s="94">
        <f t="shared" si="0"/>
        <v>0</v>
      </c>
      <c r="F25" s="7">
        <v>0</v>
      </c>
      <c r="G25" s="94">
        <v>0</v>
      </c>
      <c r="H25" s="94">
        <f t="shared" si="1"/>
        <v>0</v>
      </c>
      <c r="I25" s="7">
        <v>0</v>
      </c>
      <c r="J25" s="94">
        <v>0</v>
      </c>
      <c r="K25" s="94">
        <f t="shared" si="2"/>
        <v>0</v>
      </c>
    </row>
    <row r="26" spans="1:11">
      <c r="A26" s="8" t="s">
        <v>39</v>
      </c>
      <c r="B26" s="9" t="s">
        <v>17</v>
      </c>
      <c r="C26" s="12">
        <f>SUM(C24)</f>
        <v>3000</v>
      </c>
      <c r="D26" s="96">
        <f>SUM(D24:D25)</f>
        <v>0</v>
      </c>
      <c r="E26" s="96">
        <f t="shared" si="0"/>
        <v>3000</v>
      </c>
      <c r="F26" s="12">
        <f>SUM(F24)</f>
        <v>3001</v>
      </c>
      <c r="G26" s="96">
        <f>SUM(G24:G25)</f>
        <v>0</v>
      </c>
      <c r="H26" s="96">
        <f t="shared" si="1"/>
        <v>3001</v>
      </c>
      <c r="I26" s="12">
        <f>SUM(I24)</f>
        <v>3002</v>
      </c>
      <c r="J26" s="96">
        <f>SUM(J24:J25)</f>
        <v>0</v>
      </c>
      <c r="K26" s="96">
        <f t="shared" si="2"/>
        <v>3002</v>
      </c>
    </row>
    <row r="27" spans="1:11">
      <c r="A27" s="5" t="s">
        <v>40</v>
      </c>
      <c r="B27" s="6" t="s">
        <v>41</v>
      </c>
      <c r="C27" s="78">
        <v>2497</v>
      </c>
      <c r="D27" s="94">
        <v>0</v>
      </c>
      <c r="E27" s="94">
        <f t="shared" si="0"/>
        <v>2497</v>
      </c>
      <c r="F27" s="7">
        <v>550</v>
      </c>
      <c r="G27" s="94">
        <v>0</v>
      </c>
      <c r="H27" s="94">
        <f t="shared" si="1"/>
        <v>550</v>
      </c>
      <c r="I27" s="7">
        <v>550</v>
      </c>
      <c r="J27" s="94">
        <v>0</v>
      </c>
      <c r="K27" s="94">
        <f t="shared" si="2"/>
        <v>550</v>
      </c>
    </row>
    <row r="28" spans="1:11">
      <c r="A28" s="5" t="s">
        <v>42</v>
      </c>
      <c r="B28" s="6" t="s">
        <v>43</v>
      </c>
      <c r="C28" s="78">
        <v>400</v>
      </c>
      <c r="D28" s="94">
        <v>0</v>
      </c>
      <c r="E28" s="94">
        <f t="shared" ref="E28:E31" si="9">SUM(C28:D28)</f>
        <v>400</v>
      </c>
      <c r="F28" s="7">
        <v>400</v>
      </c>
      <c r="G28" s="94">
        <v>0</v>
      </c>
      <c r="H28" s="94">
        <f t="shared" ref="H28:H31" si="10">SUM(F28:G28)</f>
        <v>400</v>
      </c>
      <c r="I28" s="7">
        <v>400</v>
      </c>
      <c r="J28" s="94">
        <v>0</v>
      </c>
      <c r="K28" s="94">
        <f t="shared" ref="K28:K31" si="11">SUM(I28:J28)</f>
        <v>400</v>
      </c>
    </row>
    <row r="29" spans="1:11">
      <c r="A29" s="11" t="s">
        <v>44</v>
      </c>
      <c r="B29" s="6" t="s">
        <v>45</v>
      </c>
      <c r="C29" s="78">
        <v>3300</v>
      </c>
      <c r="D29" s="94">
        <v>0</v>
      </c>
      <c r="E29" s="94">
        <f t="shared" si="9"/>
        <v>3300</v>
      </c>
      <c r="F29" s="7">
        <v>3300</v>
      </c>
      <c r="G29" s="94">
        <v>0</v>
      </c>
      <c r="H29" s="94">
        <f t="shared" si="10"/>
        <v>3300</v>
      </c>
      <c r="I29" s="7">
        <v>3300</v>
      </c>
      <c r="J29" s="94">
        <v>0</v>
      </c>
      <c r="K29" s="94">
        <f t="shared" si="11"/>
        <v>3300</v>
      </c>
    </row>
    <row r="30" spans="1:11" s="76" customFormat="1">
      <c r="A30" s="118" t="s">
        <v>346</v>
      </c>
      <c r="B30" s="6" t="s">
        <v>347</v>
      </c>
      <c r="C30" s="94">
        <v>0</v>
      </c>
      <c r="D30" s="94">
        <v>20</v>
      </c>
      <c r="E30" s="94">
        <f>SUM(C30:D30)</f>
        <v>20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</row>
    <row r="31" spans="1:11">
      <c r="A31" s="11" t="s">
        <v>46</v>
      </c>
      <c r="B31" s="6" t="s">
        <v>47</v>
      </c>
      <c r="C31" s="78">
        <v>380</v>
      </c>
      <c r="D31" s="94">
        <v>0</v>
      </c>
      <c r="E31" s="94">
        <f t="shared" si="9"/>
        <v>380</v>
      </c>
      <c r="F31" s="7">
        <v>380</v>
      </c>
      <c r="G31" s="94">
        <v>0</v>
      </c>
      <c r="H31" s="94">
        <f t="shared" si="10"/>
        <v>380</v>
      </c>
      <c r="I31" s="7">
        <v>380</v>
      </c>
      <c r="J31" s="94">
        <v>0</v>
      </c>
      <c r="K31" s="94">
        <f t="shared" si="11"/>
        <v>380</v>
      </c>
    </row>
    <row r="32" spans="1:11">
      <c r="A32" s="8" t="s">
        <v>48</v>
      </c>
      <c r="B32" s="9" t="s">
        <v>11</v>
      </c>
      <c r="C32" s="12">
        <f t="shared" ref="C32:I32" si="12">SUM(C27:C31)</f>
        <v>6577</v>
      </c>
      <c r="D32" s="96">
        <f>SUM(D27:D31)</f>
        <v>20</v>
      </c>
      <c r="E32" s="96">
        <f>SUM(C32:D32)</f>
        <v>6597</v>
      </c>
      <c r="F32" s="12">
        <f t="shared" si="12"/>
        <v>4630</v>
      </c>
      <c r="G32" s="96">
        <f>SUM(G27:G31)</f>
        <v>0</v>
      </c>
      <c r="H32" s="96">
        <f>SUM(F32:G32)</f>
        <v>4630</v>
      </c>
      <c r="I32" s="12">
        <f t="shared" si="12"/>
        <v>4630</v>
      </c>
      <c r="J32" s="96">
        <f>SUM(J27:J31)</f>
        <v>0</v>
      </c>
      <c r="K32" s="96">
        <f>SUM(I32:J32)</f>
        <v>4630</v>
      </c>
    </row>
    <row r="33" spans="1:11">
      <c r="A33" s="5" t="s">
        <v>49</v>
      </c>
      <c r="B33" s="6" t="s">
        <v>50</v>
      </c>
      <c r="C33" s="78">
        <v>500</v>
      </c>
      <c r="D33" s="94">
        <v>0</v>
      </c>
      <c r="E33" s="94">
        <f>SUM(C33:D33)</f>
        <v>500</v>
      </c>
      <c r="F33" s="7">
        <v>500</v>
      </c>
      <c r="G33" s="94">
        <v>0</v>
      </c>
      <c r="H33" s="94">
        <f>SUM(F33:G33)</f>
        <v>500</v>
      </c>
      <c r="I33" s="7">
        <v>500</v>
      </c>
      <c r="J33" s="94">
        <v>0</v>
      </c>
      <c r="K33" s="94">
        <f>SUM(I33:J33)</f>
        <v>500</v>
      </c>
    </row>
    <row r="34" spans="1:11">
      <c r="A34" s="5" t="s">
        <v>51</v>
      </c>
      <c r="B34" s="6" t="s">
        <v>52</v>
      </c>
      <c r="C34" s="78">
        <v>400</v>
      </c>
      <c r="D34" s="94">
        <v>0</v>
      </c>
      <c r="E34" s="94">
        <f t="shared" ref="E34:E36" si="13">SUM(C34:D34)</f>
        <v>400</v>
      </c>
      <c r="F34" s="7">
        <v>400</v>
      </c>
      <c r="G34" s="94">
        <v>0</v>
      </c>
      <c r="H34" s="94">
        <f t="shared" ref="H34:H36" si="14">SUM(F34:G34)</f>
        <v>400</v>
      </c>
      <c r="I34" s="7">
        <v>400</v>
      </c>
      <c r="J34" s="94">
        <v>0</v>
      </c>
      <c r="K34" s="94">
        <f t="shared" ref="K34:K36" si="15">SUM(I34:J34)</f>
        <v>400</v>
      </c>
    </row>
    <row r="35" spans="1:11">
      <c r="A35" s="5" t="s">
        <v>53</v>
      </c>
      <c r="B35" s="6" t="s">
        <v>54</v>
      </c>
      <c r="C35" s="78">
        <v>9500</v>
      </c>
      <c r="D35" s="94">
        <v>0</v>
      </c>
      <c r="E35" s="94">
        <f t="shared" si="13"/>
        <v>9500</v>
      </c>
      <c r="F35" s="7">
        <v>12500</v>
      </c>
      <c r="G35" s="94">
        <v>0</v>
      </c>
      <c r="H35" s="94">
        <f t="shared" si="14"/>
        <v>12500</v>
      </c>
      <c r="I35" s="7">
        <v>12500</v>
      </c>
      <c r="J35" s="94">
        <v>0</v>
      </c>
      <c r="K35" s="94">
        <f t="shared" si="15"/>
        <v>12500</v>
      </c>
    </row>
    <row r="36" spans="1:11">
      <c r="A36" s="5" t="s">
        <v>55</v>
      </c>
      <c r="B36" s="6" t="s">
        <v>56</v>
      </c>
      <c r="C36" s="78">
        <v>1550</v>
      </c>
      <c r="D36" s="94">
        <v>0</v>
      </c>
      <c r="E36" s="94">
        <f t="shared" si="13"/>
        <v>1550</v>
      </c>
      <c r="F36" s="7">
        <v>1550</v>
      </c>
      <c r="G36" s="94">
        <v>0</v>
      </c>
      <c r="H36" s="94">
        <f t="shared" si="14"/>
        <v>1550</v>
      </c>
      <c r="I36" s="7">
        <v>1550</v>
      </c>
      <c r="J36" s="94">
        <v>0</v>
      </c>
      <c r="K36" s="94">
        <f t="shared" si="15"/>
        <v>1550</v>
      </c>
    </row>
    <row r="37" spans="1:11">
      <c r="A37" s="5" t="s">
        <v>57</v>
      </c>
      <c r="B37" s="6" t="s">
        <v>58</v>
      </c>
      <c r="C37" s="78">
        <v>2900</v>
      </c>
      <c r="D37" s="94">
        <v>0</v>
      </c>
      <c r="E37" s="94">
        <f>SUM(C37:D37)</f>
        <v>2900</v>
      </c>
      <c r="F37" s="7">
        <v>2900</v>
      </c>
      <c r="G37" s="94">
        <v>0</v>
      </c>
      <c r="H37" s="94">
        <f>SUM(F37:G37)</f>
        <v>2900</v>
      </c>
      <c r="I37" s="7">
        <v>2900</v>
      </c>
      <c r="J37" s="94">
        <v>0</v>
      </c>
      <c r="K37" s="94">
        <f>SUM(I37:J37)</f>
        <v>2900</v>
      </c>
    </row>
    <row r="38" spans="1:11">
      <c r="A38" s="5" t="s">
        <v>59</v>
      </c>
      <c r="B38" s="6" t="s">
        <v>60</v>
      </c>
      <c r="C38" s="78">
        <v>50</v>
      </c>
      <c r="D38" s="94">
        <v>0</v>
      </c>
      <c r="E38" s="94">
        <f t="shared" ref="E38:E40" si="16">SUM(C38:D38)</f>
        <v>50</v>
      </c>
      <c r="F38" s="7">
        <v>50</v>
      </c>
      <c r="G38" s="94">
        <v>0</v>
      </c>
      <c r="H38" s="94">
        <f t="shared" ref="H38:H40" si="17">SUM(F38:G38)</f>
        <v>50</v>
      </c>
      <c r="I38" s="7">
        <v>50</v>
      </c>
      <c r="J38" s="94">
        <v>0</v>
      </c>
      <c r="K38" s="94">
        <f t="shared" ref="K38:K40" si="18">SUM(I38:J38)</f>
        <v>50</v>
      </c>
    </row>
    <row r="39" spans="1:11">
      <c r="A39" s="5" t="s">
        <v>61</v>
      </c>
      <c r="B39" s="6" t="s">
        <v>62</v>
      </c>
      <c r="C39" s="78">
        <v>15500</v>
      </c>
      <c r="D39" s="94">
        <v>0</v>
      </c>
      <c r="E39" s="94">
        <f t="shared" si="16"/>
        <v>15500</v>
      </c>
      <c r="F39" s="7">
        <v>17500</v>
      </c>
      <c r="G39" s="94">
        <v>0</v>
      </c>
      <c r="H39" s="94">
        <f t="shared" si="17"/>
        <v>17500</v>
      </c>
      <c r="I39" s="7">
        <v>17500</v>
      </c>
      <c r="J39" s="94">
        <v>0</v>
      </c>
      <c r="K39" s="94">
        <f t="shared" si="18"/>
        <v>17500</v>
      </c>
    </row>
    <row r="40" spans="1:11">
      <c r="A40" s="5" t="s">
        <v>63</v>
      </c>
      <c r="B40" s="6" t="s">
        <v>64</v>
      </c>
      <c r="C40" s="78">
        <v>10500</v>
      </c>
      <c r="D40" s="94">
        <v>0</v>
      </c>
      <c r="E40" s="94">
        <f t="shared" si="16"/>
        <v>10500</v>
      </c>
      <c r="F40" s="7">
        <v>10500</v>
      </c>
      <c r="G40" s="94">
        <v>0</v>
      </c>
      <c r="H40" s="94">
        <f t="shared" si="17"/>
        <v>10500</v>
      </c>
      <c r="I40" s="7">
        <v>10500</v>
      </c>
      <c r="J40" s="94">
        <v>0</v>
      </c>
      <c r="K40" s="94">
        <f t="shared" si="18"/>
        <v>10500</v>
      </c>
    </row>
    <row r="41" spans="1:11">
      <c r="A41" s="15" t="s">
        <v>65</v>
      </c>
      <c r="B41" s="9" t="s">
        <v>17</v>
      </c>
      <c r="C41" s="12">
        <f t="shared" ref="C41:I41" si="19">SUM(C33:C40)</f>
        <v>40900</v>
      </c>
      <c r="D41" s="96">
        <f>SUM(D33:D40)</f>
        <v>0</v>
      </c>
      <c r="E41" s="96">
        <f>SUM(C41:D41)</f>
        <v>40900</v>
      </c>
      <c r="F41" s="12">
        <f t="shared" si="19"/>
        <v>45900</v>
      </c>
      <c r="G41" s="96">
        <f>SUM(G33:G40)</f>
        <v>0</v>
      </c>
      <c r="H41" s="96">
        <f>SUM(F41:G41)</f>
        <v>45900</v>
      </c>
      <c r="I41" s="12">
        <f t="shared" si="19"/>
        <v>45900</v>
      </c>
      <c r="J41" s="96">
        <f>SUM(J33:J40)</f>
        <v>0</v>
      </c>
      <c r="K41" s="96">
        <f>SUM(I41:J41)</f>
        <v>45900</v>
      </c>
    </row>
    <row r="42" spans="1:11">
      <c r="A42" s="17" t="s">
        <v>66</v>
      </c>
      <c r="B42" s="18" t="s">
        <v>67</v>
      </c>
      <c r="C42" s="78">
        <v>32446</v>
      </c>
      <c r="D42" s="94">
        <v>0</v>
      </c>
      <c r="E42" s="94">
        <f>SUM(C42:D42)</f>
        <v>32446</v>
      </c>
      <c r="F42" s="7">
        <v>35000</v>
      </c>
      <c r="G42" s="94">
        <v>0</v>
      </c>
      <c r="H42" s="94">
        <f>SUM(F42:G42)</f>
        <v>35000</v>
      </c>
      <c r="I42" s="7">
        <v>36000</v>
      </c>
      <c r="J42" s="94">
        <v>0</v>
      </c>
      <c r="K42" s="94">
        <f>SUM(I42:J42)</f>
        <v>36000</v>
      </c>
    </row>
    <row r="43" spans="1:11">
      <c r="A43" s="17" t="s">
        <v>68</v>
      </c>
      <c r="B43" s="18" t="s">
        <v>69</v>
      </c>
      <c r="C43" s="78">
        <v>7800</v>
      </c>
      <c r="D43" s="94">
        <v>0</v>
      </c>
      <c r="E43" s="94">
        <f>SUM(C43:D43)</f>
        <v>7800</v>
      </c>
      <c r="F43" s="7">
        <v>8000</v>
      </c>
      <c r="G43" s="94">
        <v>0</v>
      </c>
      <c r="H43" s="94">
        <f>SUM(F43:G43)</f>
        <v>8000</v>
      </c>
      <c r="I43" s="7">
        <v>8000</v>
      </c>
      <c r="J43" s="94">
        <v>0</v>
      </c>
      <c r="K43" s="94">
        <f>SUM(I43:J43)</f>
        <v>8000</v>
      </c>
    </row>
    <row r="44" spans="1:11">
      <c r="A44" s="8" t="s">
        <v>70</v>
      </c>
      <c r="B44" s="9" t="s">
        <v>17</v>
      </c>
      <c r="C44" s="12">
        <f t="shared" ref="C44:I44" si="20">SUM(C42:C43)</f>
        <v>40246</v>
      </c>
      <c r="D44" s="96">
        <f>SUM(D42:D43)</f>
        <v>0</v>
      </c>
      <c r="E44" s="96">
        <f>SUM(C44:D44)</f>
        <v>40246</v>
      </c>
      <c r="F44" s="12">
        <f t="shared" si="20"/>
        <v>43000</v>
      </c>
      <c r="G44" s="96">
        <f>SUM(G42:G43)</f>
        <v>0</v>
      </c>
      <c r="H44" s="96">
        <f>SUM(F44:G44)</f>
        <v>43000</v>
      </c>
      <c r="I44" s="12">
        <f t="shared" si="20"/>
        <v>44000</v>
      </c>
      <c r="J44" s="96">
        <f>SUM(J42:J43)</f>
        <v>0</v>
      </c>
      <c r="K44" s="96">
        <f>SUM(I44:J44)</f>
        <v>44000</v>
      </c>
    </row>
    <row r="45" spans="1:11">
      <c r="A45" s="11" t="s">
        <v>71</v>
      </c>
      <c r="B45" s="6" t="s">
        <v>72</v>
      </c>
      <c r="C45" s="78">
        <v>300</v>
      </c>
      <c r="D45" s="94">
        <v>0</v>
      </c>
      <c r="E45" s="94">
        <f t="shared" ref="E45:E47" si="21">SUM(C45:D45)</f>
        <v>300</v>
      </c>
      <c r="F45" s="7">
        <v>300</v>
      </c>
      <c r="G45" s="94">
        <v>0</v>
      </c>
      <c r="H45" s="94">
        <f t="shared" ref="H45:H47" si="22">SUM(F45:G45)</f>
        <v>300</v>
      </c>
      <c r="I45" s="7">
        <v>300</v>
      </c>
      <c r="J45" s="94">
        <v>0</v>
      </c>
      <c r="K45" s="94">
        <f t="shared" ref="K45:K47" si="23">SUM(I45:J45)</f>
        <v>300</v>
      </c>
    </row>
    <row r="46" spans="1:11">
      <c r="A46" s="11" t="s">
        <v>73</v>
      </c>
      <c r="B46" s="6" t="s">
        <v>74</v>
      </c>
      <c r="C46" s="78">
        <v>500</v>
      </c>
      <c r="D46" s="94">
        <v>0</v>
      </c>
      <c r="E46" s="94">
        <f t="shared" si="21"/>
        <v>500</v>
      </c>
      <c r="F46" s="7">
        <v>500</v>
      </c>
      <c r="G46" s="94">
        <v>0</v>
      </c>
      <c r="H46" s="94">
        <f t="shared" si="22"/>
        <v>500</v>
      </c>
      <c r="I46" s="7">
        <v>500</v>
      </c>
      <c r="J46" s="94">
        <v>0</v>
      </c>
      <c r="K46" s="94">
        <f t="shared" si="23"/>
        <v>500</v>
      </c>
    </row>
    <row r="47" spans="1:11">
      <c r="A47" s="20" t="s">
        <v>75</v>
      </c>
      <c r="B47" s="18" t="s">
        <v>76</v>
      </c>
      <c r="C47" s="78">
        <v>21735</v>
      </c>
      <c r="D47" s="94">
        <v>-15000</v>
      </c>
      <c r="E47" s="94">
        <f t="shared" si="21"/>
        <v>6735</v>
      </c>
      <c r="F47" s="7">
        <v>18000</v>
      </c>
      <c r="G47" s="94">
        <v>0</v>
      </c>
      <c r="H47" s="94">
        <f t="shared" si="22"/>
        <v>18000</v>
      </c>
      <c r="I47" s="7">
        <v>18000</v>
      </c>
      <c r="J47" s="94">
        <v>0</v>
      </c>
      <c r="K47" s="94">
        <f t="shared" si="23"/>
        <v>18000</v>
      </c>
    </row>
    <row r="48" spans="1:11">
      <c r="A48" s="8" t="s">
        <v>77</v>
      </c>
      <c r="B48" s="9" t="s">
        <v>17</v>
      </c>
      <c r="C48" s="12">
        <f t="shared" ref="C48:I48" si="24">SUM(C45:C47)</f>
        <v>22535</v>
      </c>
      <c r="D48" s="96">
        <f>SUM(D44:D47)</f>
        <v>-15000</v>
      </c>
      <c r="E48" s="96">
        <f>SUM(C48:D48)</f>
        <v>7535</v>
      </c>
      <c r="F48" s="12">
        <f t="shared" si="24"/>
        <v>18800</v>
      </c>
      <c r="G48" s="96">
        <f>SUM(G44:G47)</f>
        <v>0</v>
      </c>
      <c r="H48" s="96">
        <f>SUM(F48:G48)</f>
        <v>18800</v>
      </c>
      <c r="I48" s="12">
        <f t="shared" si="24"/>
        <v>18800</v>
      </c>
      <c r="J48" s="96">
        <f>SUM(J44:J47)</f>
        <v>0</v>
      </c>
      <c r="K48" s="96">
        <f>SUM(I48:J48)</f>
        <v>18800</v>
      </c>
    </row>
    <row r="49" spans="1:11">
      <c r="A49" s="11" t="s">
        <v>78</v>
      </c>
      <c r="B49" s="119" t="s">
        <v>79</v>
      </c>
      <c r="C49" s="19">
        <v>0</v>
      </c>
      <c r="D49" s="98">
        <v>0</v>
      </c>
      <c r="E49" s="98">
        <f t="shared" ref="E49" si="25">SUM(C49:D49)</f>
        <v>0</v>
      </c>
      <c r="F49" s="19">
        <v>0</v>
      </c>
      <c r="G49" s="98">
        <v>0</v>
      </c>
      <c r="H49" s="98">
        <f t="shared" ref="H49" si="26">SUM(F49:G49)</f>
        <v>0</v>
      </c>
      <c r="I49" s="19">
        <v>0</v>
      </c>
      <c r="J49" s="98">
        <v>0</v>
      </c>
      <c r="K49" s="98">
        <f t="shared" ref="K49" si="27">SUM(I49:J49)</f>
        <v>0</v>
      </c>
    </row>
    <row r="50" spans="1:11">
      <c r="A50" s="5" t="s">
        <v>80</v>
      </c>
      <c r="B50" s="6" t="s">
        <v>81</v>
      </c>
      <c r="C50" s="78">
        <v>230000</v>
      </c>
      <c r="D50" s="94">
        <v>0</v>
      </c>
      <c r="E50" s="94">
        <f>SUM(C50:D50)</f>
        <v>230000</v>
      </c>
      <c r="F50" s="7">
        <v>285000</v>
      </c>
      <c r="G50" s="94">
        <v>0</v>
      </c>
      <c r="H50" s="94">
        <f>SUM(F50:G50)</f>
        <v>285000</v>
      </c>
      <c r="I50" s="7">
        <v>285000</v>
      </c>
      <c r="J50" s="94">
        <v>0</v>
      </c>
      <c r="K50" s="94">
        <f>SUM(I50:J50)</f>
        <v>285000</v>
      </c>
    </row>
    <row r="51" spans="1:11">
      <c r="A51" s="5" t="s">
        <v>82</v>
      </c>
      <c r="B51" s="6" t="s">
        <v>83</v>
      </c>
      <c r="C51" s="78">
        <v>0</v>
      </c>
      <c r="D51" s="94">
        <v>0</v>
      </c>
      <c r="E51" s="94">
        <f t="shared" ref="E51:E53" si="28">SUM(C51:D51)</f>
        <v>0</v>
      </c>
      <c r="F51" s="7">
        <v>0</v>
      </c>
      <c r="G51" s="94">
        <v>0</v>
      </c>
      <c r="H51" s="94">
        <f t="shared" ref="H51:H53" si="29">SUM(F51:G51)</f>
        <v>0</v>
      </c>
      <c r="I51" s="7">
        <v>0</v>
      </c>
      <c r="J51" s="94">
        <v>0</v>
      </c>
      <c r="K51" s="94">
        <f t="shared" ref="K51:K53" si="30">SUM(I51:J51)</f>
        <v>0</v>
      </c>
    </row>
    <row r="52" spans="1:11">
      <c r="A52" s="5" t="s">
        <v>84</v>
      </c>
      <c r="B52" s="6" t="s">
        <v>85</v>
      </c>
      <c r="C52" s="78">
        <v>0</v>
      </c>
      <c r="D52" s="94">
        <v>0</v>
      </c>
      <c r="E52" s="94">
        <f t="shared" si="28"/>
        <v>0</v>
      </c>
      <c r="F52" s="7">
        <v>0</v>
      </c>
      <c r="G52" s="94">
        <v>0</v>
      </c>
      <c r="H52" s="94">
        <f t="shared" si="29"/>
        <v>0</v>
      </c>
      <c r="I52" s="7">
        <v>0</v>
      </c>
      <c r="J52" s="94">
        <v>0</v>
      </c>
      <c r="K52" s="94">
        <f t="shared" si="30"/>
        <v>0</v>
      </c>
    </row>
    <row r="53" spans="1:11">
      <c r="A53" s="5" t="s">
        <v>86</v>
      </c>
      <c r="B53" s="6" t="s">
        <v>87</v>
      </c>
      <c r="C53" s="78">
        <v>50000</v>
      </c>
      <c r="D53" s="94">
        <v>0</v>
      </c>
      <c r="E53" s="94">
        <f t="shared" si="28"/>
        <v>50000</v>
      </c>
      <c r="F53" s="7">
        <v>60000</v>
      </c>
      <c r="G53" s="94">
        <v>0</v>
      </c>
      <c r="H53" s="94">
        <f t="shared" si="29"/>
        <v>60000</v>
      </c>
      <c r="I53" s="7">
        <v>60000</v>
      </c>
      <c r="J53" s="94">
        <v>0</v>
      </c>
      <c r="K53" s="94">
        <f t="shared" si="30"/>
        <v>60000</v>
      </c>
    </row>
    <row r="54" spans="1:11">
      <c r="A54" s="8" t="s">
        <v>88</v>
      </c>
      <c r="B54" s="9" t="s">
        <v>11</v>
      </c>
      <c r="C54" s="12">
        <f t="shared" ref="C54:I54" si="31">SUM(C50:C53)</f>
        <v>280000</v>
      </c>
      <c r="D54" s="96">
        <f>SUM(D49:D53)</f>
        <v>0</v>
      </c>
      <c r="E54" s="96">
        <f>SUM(C54:D54)</f>
        <v>280000</v>
      </c>
      <c r="F54" s="12">
        <f t="shared" si="31"/>
        <v>345000</v>
      </c>
      <c r="G54" s="96">
        <f>SUM(G46:G53)</f>
        <v>0</v>
      </c>
      <c r="H54" s="96">
        <f>SUM(F54:G54)</f>
        <v>345000</v>
      </c>
      <c r="I54" s="12">
        <f t="shared" si="31"/>
        <v>345000</v>
      </c>
      <c r="J54" s="96">
        <f>SUM(J46:J53)</f>
        <v>0</v>
      </c>
      <c r="K54" s="96">
        <f>SUM(I54:J54)</f>
        <v>345000</v>
      </c>
    </row>
    <row r="55" spans="1:11">
      <c r="A55" s="11" t="s">
        <v>89</v>
      </c>
      <c r="B55" s="6" t="s">
        <v>90</v>
      </c>
      <c r="C55" s="78">
        <v>80000</v>
      </c>
      <c r="D55" s="94">
        <v>0</v>
      </c>
      <c r="E55" s="94">
        <f t="shared" ref="E55:E56" si="32">SUM(C55:D55)</f>
        <v>80000</v>
      </c>
      <c r="F55" s="7">
        <v>0</v>
      </c>
      <c r="G55" s="94">
        <v>0</v>
      </c>
      <c r="H55" s="94">
        <f t="shared" ref="H55" si="33">SUM(F55:G55)</f>
        <v>0</v>
      </c>
      <c r="I55" s="7">
        <v>0</v>
      </c>
      <c r="J55" s="94">
        <v>0</v>
      </c>
      <c r="K55" s="94">
        <f t="shared" ref="K55" si="34">SUM(I55:J55)</f>
        <v>0</v>
      </c>
    </row>
    <row r="56" spans="1:11" s="76" customFormat="1">
      <c r="A56" s="11" t="s">
        <v>89</v>
      </c>
      <c r="B56" s="6" t="s">
        <v>348</v>
      </c>
      <c r="C56" s="94">
        <v>0</v>
      </c>
      <c r="D56" s="94">
        <v>5000</v>
      </c>
      <c r="E56" s="94">
        <f t="shared" si="32"/>
        <v>5000</v>
      </c>
      <c r="F56" s="78">
        <v>0</v>
      </c>
      <c r="G56" s="94">
        <v>0</v>
      </c>
      <c r="H56" s="94">
        <f t="shared" ref="H56" si="35">SUM(F56:G56)</f>
        <v>0</v>
      </c>
      <c r="I56" s="78">
        <v>0</v>
      </c>
      <c r="J56" s="94">
        <v>0</v>
      </c>
      <c r="K56" s="94">
        <f t="shared" ref="K56" si="36">SUM(I56:J56)</f>
        <v>0</v>
      </c>
    </row>
    <row r="57" spans="1:11">
      <c r="A57" s="8" t="s">
        <v>91</v>
      </c>
      <c r="B57" s="9" t="s">
        <v>17</v>
      </c>
      <c r="C57" s="12">
        <f t="shared" ref="C57:I57" si="37">SUM(C55)</f>
        <v>80000</v>
      </c>
      <c r="D57" s="96">
        <f>SUM(D55:D56)</f>
        <v>5000</v>
      </c>
      <c r="E57" s="96">
        <f>SUM(C57:D57)</f>
        <v>85000</v>
      </c>
      <c r="F57" s="12">
        <f t="shared" si="37"/>
        <v>0</v>
      </c>
      <c r="G57" s="96">
        <f>SUM(G48:G55)</f>
        <v>0</v>
      </c>
      <c r="H57" s="96">
        <f>SUM(F57:G57)</f>
        <v>0</v>
      </c>
      <c r="I57" s="12">
        <f t="shared" si="37"/>
        <v>0</v>
      </c>
      <c r="J57" s="96">
        <f>SUM(J48:J55)</f>
        <v>0</v>
      </c>
      <c r="K57" s="96">
        <f>SUM(I57:J57)</f>
        <v>0</v>
      </c>
    </row>
    <row r="58" spans="1:11">
      <c r="A58" s="11" t="s">
        <v>92</v>
      </c>
      <c r="B58" s="6" t="s">
        <v>93</v>
      </c>
      <c r="C58" s="78">
        <v>170400</v>
      </c>
      <c r="D58" s="94">
        <v>0</v>
      </c>
      <c r="E58" s="94">
        <f>SUM(C58:D58)</f>
        <v>170400</v>
      </c>
      <c r="F58" s="7">
        <v>170400</v>
      </c>
      <c r="G58" s="94">
        <v>0</v>
      </c>
      <c r="H58" s="94">
        <f>SUM(F58:G58)</f>
        <v>170400</v>
      </c>
      <c r="I58" s="7">
        <v>170400</v>
      </c>
      <c r="J58" s="94">
        <v>0</v>
      </c>
      <c r="K58" s="94">
        <f>SUM(I58:J58)</f>
        <v>170400</v>
      </c>
    </row>
    <row r="59" spans="1:11">
      <c r="A59" s="11" t="s">
        <v>94</v>
      </c>
      <c r="B59" s="6" t="s">
        <v>95</v>
      </c>
      <c r="C59" s="78">
        <v>113282</v>
      </c>
      <c r="D59" s="97">
        <v>-8387</v>
      </c>
      <c r="E59" s="97">
        <f t="shared" ref="E59:E62" si="38">SUM(C59:D59)</f>
        <v>104895</v>
      </c>
      <c r="F59" s="84">
        <v>113282</v>
      </c>
      <c r="G59" s="97">
        <v>0</v>
      </c>
      <c r="H59" s="97">
        <f t="shared" ref="H59:H61" si="39">SUM(F59:G59)</f>
        <v>113282</v>
      </c>
      <c r="I59" s="7">
        <v>113282</v>
      </c>
      <c r="J59" s="94">
        <v>0</v>
      </c>
      <c r="K59" s="94">
        <f t="shared" ref="K59:K61" si="40">SUM(I59:J59)</f>
        <v>113282</v>
      </c>
    </row>
    <row r="60" spans="1:11">
      <c r="A60" s="11" t="s">
        <v>94</v>
      </c>
      <c r="B60" s="6" t="s">
        <v>96</v>
      </c>
      <c r="C60" s="78">
        <v>6657311</v>
      </c>
      <c r="D60" s="97">
        <v>144578</v>
      </c>
      <c r="E60" s="97">
        <f t="shared" si="38"/>
        <v>6801889</v>
      </c>
      <c r="F60" s="84">
        <v>6657311</v>
      </c>
      <c r="G60" s="97">
        <v>0</v>
      </c>
      <c r="H60" s="97">
        <f t="shared" si="39"/>
        <v>6657311</v>
      </c>
      <c r="I60" s="7">
        <v>6657311</v>
      </c>
      <c r="J60" s="94">
        <v>0</v>
      </c>
      <c r="K60" s="94">
        <f t="shared" si="40"/>
        <v>6657311</v>
      </c>
    </row>
    <row r="61" spans="1:11">
      <c r="A61" s="11" t="s">
        <v>94</v>
      </c>
      <c r="B61" s="6" t="s">
        <v>97</v>
      </c>
      <c r="C61" s="84">
        <v>326080</v>
      </c>
      <c r="D61" s="97">
        <v>0</v>
      </c>
      <c r="E61" s="97">
        <f t="shared" si="38"/>
        <v>326080</v>
      </c>
      <c r="F61" s="84">
        <v>326080</v>
      </c>
      <c r="G61" s="97">
        <v>0</v>
      </c>
      <c r="H61" s="97">
        <f t="shared" si="39"/>
        <v>326080</v>
      </c>
      <c r="I61" s="57">
        <v>326080</v>
      </c>
      <c r="J61" s="97">
        <v>0</v>
      </c>
      <c r="K61" s="97">
        <f t="shared" si="40"/>
        <v>326080</v>
      </c>
    </row>
    <row r="62" spans="1:11" s="76" customFormat="1">
      <c r="A62" s="11" t="s">
        <v>351</v>
      </c>
      <c r="B62" s="6" t="s">
        <v>352</v>
      </c>
      <c r="C62" s="97">
        <v>0</v>
      </c>
      <c r="D62" s="97">
        <v>35011</v>
      </c>
      <c r="E62" s="97">
        <f t="shared" si="38"/>
        <v>35011</v>
      </c>
      <c r="F62" s="97"/>
      <c r="G62" s="97"/>
      <c r="H62" s="97"/>
      <c r="I62" s="97"/>
      <c r="J62" s="97"/>
      <c r="K62" s="97"/>
    </row>
    <row r="63" spans="1:11">
      <c r="A63" s="11" t="s">
        <v>92</v>
      </c>
      <c r="B63" s="6" t="s">
        <v>98</v>
      </c>
      <c r="C63" s="84">
        <v>80000</v>
      </c>
      <c r="D63" s="97">
        <v>0</v>
      </c>
      <c r="E63" s="97">
        <f>SUM(C63:D63)</f>
        <v>80000</v>
      </c>
      <c r="F63" s="84">
        <v>80000</v>
      </c>
      <c r="G63" s="97">
        <v>0</v>
      </c>
      <c r="H63" s="97">
        <f>SUM(F63:G63)</f>
        <v>80000</v>
      </c>
      <c r="I63" s="57">
        <v>80000</v>
      </c>
      <c r="J63" s="97">
        <v>0</v>
      </c>
      <c r="K63" s="97">
        <f>SUM(I63:J63)</f>
        <v>80000</v>
      </c>
    </row>
    <row r="64" spans="1:11">
      <c r="A64" s="11" t="s">
        <v>92</v>
      </c>
      <c r="B64" s="6" t="s">
        <v>99</v>
      </c>
      <c r="C64" s="84">
        <v>33400</v>
      </c>
      <c r="D64" s="97">
        <v>0</v>
      </c>
      <c r="E64" s="97">
        <f t="shared" ref="E64" si="41">SUM(C64:D64)</f>
        <v>33400</v>
      </c>
      <c r="F64" s="84">
        <v>0</v>
      </c>
      <c r="G64" s="97">
        <v>0</v>
      </c>
      <c r="H64" s="97">
        <f t="shared" ref="H64" si="42">SUM(F64:G64)</f>
        <v>0</v>
      </c>
      <c r="I64" s="7">
        <v>0</v>
      </c>
      <c r="J64" s="97">
        <v>0</v>
      </c>
      <c r="K64" s="97">
        <f t="shared" ref="K64" si="43">SUM(I64:J64)</f>
        <v>0</v>
      </c>
    </row>
    <row r="65" spans="1:11">
      <c r="A65" s="11" t="s">
        <v>92</v>
      </c>
      <c r="B65" s="6" t="s">
        <v>350</v>
      </c>
      <c r="C65" s="84">
        <v>0</v>
      </c>
      <c r="D65" s="97">
        <v>6769</v>
      </c>
      <c r="E65" s="97">
        <f t="shared" ref="E65" si="44">SUM(C65:D65)</f>
        <v>6769</v>
      </c>
      <c r="F65" s="84">
        <v>0</v>
      </c>
      <c r="G65" s="97">
        <v>0</v>
      </c>
      <c r="H65" s="97">
        <f t="shared" ref="H65" si="45">SUM(F65:G65)</f>
        <v>0</v>
      </c>
      <c r="I65" s="7">
        <v>0</v>
      </c>
      <c r="J65" s="78">
        <v>0</v>
      </c>
      <c r="K65" s="78">
        <v>0</v>
      </c>
    </row>
    <row r="66" spans="1:11">
      <c r="A66" s="11" t="s">
        <v>92</v>
      </c>
      <c r="B66" s="6" t="s">
        <v>343</v>
      </c>
      <c r="C66" s="84">
        <v>0</v>
      </c>
      <c r="D66" s="97">
        <v>227800</v>
      </c>
      <c r="E66" s="97">
        <f>SUM(C66:D66)</f>
        <v>227800</v>
      </c>
      <c r="F66" s="84">
        <v>0</v>
      </c>
      <c r="G66" s="97">
        <v>0</v>
      </c>
      <c r="H66" s="97">
        <f>SUM(F66:G66)</f>
        <v>0</v>
      </c>
      <c r="I66" s="78">
        <v>0</v>
      </c>
      <c r="J66" s="78">
        <v>0</v>
      </c>
      <c r="K66" s="78">
        <v>0</v>
      </c>
    </row>
    <row r="67" spans="1:11" s="76" customFormat="1">
      <c r="A67" s="11" t="s">
        <v>92</v>
      </c>
      <c r="B67" s="6" t="s">
        <v>344</v>
      </c>
      <c r="C67" s="84">
        <v>0</v>
      </c>
      <c r="D67" s="97">
        <v>144500</v>
      </c>
      <c r="E67" s="97">
        <f>SUM(C67:D67)</f>
        <v>144500</v>
      </c>
      <c r="F67" s="84">
        <v>0</v>
      </c>
      <c r="G67" s="97">
        <v>0</v>
      </c>
      <c r="H67" s="97">
        <f>SUM(F67:G67)</f>
        <v>0</v>
      </c>
      <c r="I67" s="78">
        <v>0</v>
      </c>
      <c r="J67" s="78">
        <v>0</v>
      </c>
      <c r="K67" s="78">
        <v>0</v>
      </c>
    </row>
    <row r="68" spans="1:11" s="76" customFormat="1">
      <c r="A68" s="11" t="s">
        <v>92</v>
      </c>
      <c r="B68" s="6" t="s">
        <v>345</v>
      </c>
      <c r="C68" s="84">
        <v>0</v>
      </c>
      <c r="D68" s="97">
        <v>388960</v>
      </c>
      <c r="E68" s="97">
        <f>SUM(C68:D68)</f>
        <v>388960</v>
      </c>
      <c r="F68" s="97">
        <v>0</v>
      </c>
      <c r="G68" s="97">
        <v>209440</v>
      </c>
      <c r="H68" s="97">
        <f>SUM(F68:G68)</f>
        <v>209440</v>
      </c>
      <c r="I68" s="78">
        <v>0</v>
      </c>
      <c r="J68" s="78">
        <v>0</v>
      </c>
      <c r="K68" s="78">
        <v>0</v>
      </c>
    </row>
    <row r="69" spans="1:11" s="76" customFormat="1">
      <c r="A69" s="11" t="s">
        <v>92</v>
      </c>
      <c r="B69" s="6" t="s">
        <v>365</v>
      </c>
      <c r="C69" s="97">
        <v>0</v>
      </c>
      <c r="D69" s="97">
        <v>568246</v>
      </c>
      <c r="E69" s="97">
        <f>SUM(C69:D69)</f>
        <v>568246</v>
      </c>
      <c r="F69" s="97">
        <v>0</v>
      </c>
      <c r="G69" s="97">
        <v>305979</v>
      </c>
      <c r="H69" s="97">
        <f>SUM(F69:G69)</f>
        <v>305979</v>
      </c>
      <c r="I69" s="78">
        <v>0</v>
      </c>
      <c r="J69" s="78">
        <v>0</v>
      </c>
      <c r="K69" s="78">
        <v>0</v>
      </c>
    </row>
    <row r="70" spans="1:11" s="76" customFormat="1">
      <c r="A70" s="11" t="s">
        <v>92</v>
      </c>
      <c r="B70" s="6" t="s">
        <v>361</v>
      </c>
      <c r="C70" s="97">
        <v>0</v>
      </c>
      <c r="D70" s="97">
        <v>12116</v>
      </c>
      <c r="E70" s="97">
        <f>SUM(C70:D70)</f>
        <v>12116</v>
      </c>
      <c r="F70" s="97">
        <v>0</v>
      </c>
      <c r="G70" s="97">
        <v>12116</v>
      </c>
      <c r="H70" s="97">
        <f>SUM(F70:G70)</f>
        <v>12116</v>
      </c>
      <c r="I70" s="78">
        <v>0</v>
      </c>
      <c r="J70" s="78">
        <v>0</v>
      </c>
      <c r="K70" s="78">
        <v>0</v>
      </c>
    </row>
    <row r="71" spans="1:11">
      <c r="A71" s="11" t="s">
        <v>92</v>
      </c>
      <c r="B71" s="6" t="s">
        <v>100</v>
      </c>
      <c r="C71" s="84">
        <v>483836</v>
      </c>
      <c r="D71" s="97">
        <v>0</v>
      </c>
      <c r="E71" s="97">
        <f t="shared" ref="E71:E74" si="46">SUM(C71:D71)</f>
        <v>483836</v>
      </c>
      <c r="F71" s="57">
        <v>483836</v>
      </c>
      <c r="G71" s="97">
        <v>0</v>
      </c>
      <c r="H71" s="97">
        <f t="shared" ref="H71:H74" si="47">SUM(F71:G71)</f>
        <v>483836</v>
      </c>
      <c r="I71" s="57">
        <v>483836</v>
      </c>
      <c r="J71" s="97">
        <v>0</v>
      </c>
      <c r="K71" s="97">
        <f t="shared" ref="K71:K73" si="48">SUM(I71:J71)</f>
        <v>483836</v>
      </c>
    </row>
    <row r="72" spans="1:11">
      <c r="A72" s="11" t="s">
        <v>92</v>
      </c>
      <c r="B72" s="6" t="s">
        <v>101</v>
      </c>
      <c r="C72" s="84">
        <v>20700</v>
      </c>
      <c r="D72" s="97">
        <v>-8196</v>
      </c>
      <c r="E72" s="97">
        <f t="shared" si="46"/>
        <v>12504</v>
      </c>
      <c r="F72" s="57">
        <v>20700</v>
      </c>
      <c r="G72" s="97">
        <v>0</v>
      </c>
      <c r="H72" s="97">
        <f t="shared" si="47"/>
        <v>20700</v>
      </c>
      <c r="I72" s="57">
        <v>20700</v>
      </c>
      <c r="J72" s="97">
        <v>0</v>
      </c>
      <c r="K72" s="97">
        <f t="shared" si="48"/>
        <v>20700</v>
      </c>
    </row>
    <row r="73" spans="1:11">
      <c r="A73" s="11" t="s">
        <v>92</v>
      </c>
      <c r="B73" s="6" t="s">
        <v>102</v>
      </c>
      <c r="C73" s="78">
        <v>0</v>
      </c>
      <c r="D73" s="94">
        <v>128696</v>
      </c>
      <c r="E73" s="94">
        <f t="shared" si="46"/>
        <v>128696</v>
      </c>
      <c r="F73" s="7">
        <v>0</v>
      </c>
      <c r="G73" s="94">
        <v>0</v>
      </c>
      <c r="H73" s="94">
        <f t="shared" si="47"/>
        <v>0</v>
      </c>
      <c r="I73" s="7">
        <v>0</v>
      </c>
      <c r="J73" s="94">
        <v>0</v>
      </c>
      <c r="K73" s="94">
        <f t="shared" si="48"/>
        <v>0</v>
      </c>
    </row>
    <row r="74" spans="1:11" s="76" customFormat="1">
      <c r="A74" s="11" t="s">
        <v>92</v>
      </c>
      <c r="B74" s="6" t="s">
        <v>359</v>
      </c>
      <c r="C74" s="94">
        <v>0</v>
      </c>
      <c r="D74" s="94">
        <v>19710</v>
      </c>
      <c r="E74" s="94">
        <f t="shared" si="46"/>
        <v>19710</v>
      </c>
      <c r="F74" s="94">
        <v>0</v>
      </c>
      <c r="G74" s="94">
        <v>19710</v>
      </c>
      <c r="H74" s="94">
        <f t="shared" si="47"/>
        <v>19710</v>
      </c>
      <c r="I74" s="94">
        <v>0</v>
      </c>
      <c r="J74" s="94">
        <v>0</v>
      </c>
      <c r="K74" s="94">
        <v>0</v>
      </c>
    </row>
    <row r="75" spans="1:11">
      <c r="A75" s="11" t="s">
        <v>92</v>
      </c>
      <c r="B75" s="6" t="s">
        <v>103</v>
      </c>
      <c r="C75" s="84">
        <v>16800</v>
      </c>
      <c r="D75" s="97">
        <v>-16800</v>
      </c>
      <c r="E75" s="97">
        <f>SUM(C75:D75)</f>
        <v>0</v>
      </c>
      <c r="F75" s="57">
        <v>16800</v>
      </c>
      <c r="G75" s="97">
        <v>0</v>
      </c>
      <c r="H75" s="97">
        <f>SUM(F75:G75)</f>
        <v>16800</v>
      </c>
      <c r="I75" s="57">
        <v>16800</v>
      </c>
      <c r="J75" s="97">
        <v>0</v>
      </c>
      <c r="K75" s="97">
        <f>SUM(I75:J75)</f>
        <v>16800</v>
      </c>
    </row>
    <row r="76" spans="1:11">
      <c r="A76" s="11" t="s">
        <v>92</v>
      </c>
      <c r="B76" s="6" t="s">
        <v>104</v>
      </c>
      <c r="C76" s="84">
        <v>0</v>
      </c>
      <c r="D76" s="97">
        <v>0</v>
      </c>
      <c r="E76" s="97">
        <f t="shared" ref="E76:E78" si="49">SUM(C76:D76)</f>
        <v>0</v>
      </c>
      <c r="F76" s="7">
        <v>0</v>
      </c>
      <c r="G76" s="94">
        <v>0</v>
      </c>
      <c r="H76" s="94">
        <f t="shared" ref="H76:H78" si="50">SUM(F76:G76)</f>
        <v>0</v>
      </c>
      <c r="I76" s="7">
        <v>0</v>
      </c>
      <c r="J76" s="97">
        <v>0</v>
      </c>
      <c r="K76" s="97">
        <f t="shared" ref="K76:K78" si="51">SUM(I76:J76)</f>
        <v>0</v>
      </c>
    </row>
    <row r="77" spans="1:11" s="76" customFormat="1">
      <c r="A77" s="11" t="s">
        <v>92</v>
      </c>
      <c r="B77" s="127" t="s">
        <v>376</v>
      </c>
      <c r="C77" s="97">
        <v>0</v>
      </c>
      <c r="D77" s="97">
        <v>491436</v>
      </c>
      <c r="E77" s="97">
        <f t="shared" si="49"/>
        <v>491436</v>
      </c>
      <c r="F77" s="78">
        <v>0</v>
      </c>
      <c r="G77" s="94">
        <v>0</v>
      </c>
      <c r="H77" s="94">
        <f t="shared" ref="H77" si="52">SUM(F77:G77)</f>
        <v>0</v>
      </c>
      <c r="I77" s="78">
        <v>0</v>
      </c>
      <c r="J77" s="97">
        <v>0</v>
      </c>
      <c r="K77" s="97">
        <f t="shared" ref="K77" si="53">SUM(I77:J77)</f>
        <v>0</v>
      </c>
    </row>
    <row r="78" spans="1:11">
      <c r="A78" s="11" t="s">
        <v>92</v>
      </c>
      <c r="B78" s="6" t="s">
        <v>105</v>
      </c>
      <c r="C78" s="84">
        <v>38825</v>
      </c>
      <c r="D78" s="97">
        <v>0</v>
      </c>
      <c r="E78" s="97">
        <f t="shared" si="49"/>
        <v>38825</v>
      </c>
      <c r="F78" s="57">
        <v>38825</v>
      </c>
      <c r="G78" s="97">
        <v>0</v>
      </c>
      <c r="H78" s="97">
        <f t="shared" si="50"/>
        <v>38825</v>
      </c>
      <c r="I78" s="57">
        <v>38825</v>
      </c>
      <c r="J78" s="97">
        <v>0</v>
      </c>
      <c r="K78" s="97">
        <f t="shared" si="51"/>
        <v>38825</v>
      </c>
    </row>
    <row r="79" spans="1:11">
      <c r="A79" s="11" t="s">
        <v>92</v>
      </c>
      <c r="B79" s="6" t="s">
        <v>106</v>
      </c>
      <c r="C79" s="84">
        <v>27000</v>
      </c>
      <c r="D79" s="97">
        <v>-27000</v>
      </c>
      <c r="E79" s="97">
        <f t="shared" ref="E79:E81" si="54">SUM(C79:D79)</f>
        <v>0</v>
      </c>
      <c r="F79" s="7">
        <v>0</v>
      </c>
      <c r="G79" s="94">
        <v>0</v>
      </c>
      <c r="H79" s="94">
        <f t="shared" ref="H79:H80" si="55">SUM(F79:G79)</f>
        <v>0</v>
      </c>
      <c r="I79" s="7">
        <v>0</v>
      </c>
      <c r="J79" s="97">
        <v>0</v>
      </c>
      <c r="K79" s="97">
        <f t="shared" ref="K79:K80" si="56">SUM(I79:J79)</f>
        <v>0</v>
      </c>
    </row>
    <row r="80" spans="1:11">
      <c r="A80" s="11" t="s">
        <v>92</v>
      </c>
      <c r="B80" s="6" t="s">
        <v>107</v>
      </c>
      <c r="C80" s="84">
        <v>7000</v>
      </c>
      <c r="D80" s="97">
        <v>0</v>
      </c>
      <c r="E80" s="97">
        <f t="shared" si="54"/>
        <v>7000</v>
      </c>
      <c r="F80" s="57">
        <v>7000</v>
      </c>
      <c r="G80" s="97">
        <v>0</v>
      </c>
      <c r="H80" s="97">
        <f t="shared" si="55"/>
        <v>7000</v>
      </c>
      <c r="I80" s="57">
        <v>7000</v>
      </c>
      <c r="J80" s="97">
        <v>0</v>
      </c>
      <c r="K80" s="97">
        <f t="shared" si="56"/>
        <v>7000</v>
      </c>
    </row>
    <row r="81" spans="1:11" s="76" customFormat="1">
      <c r="A81" s="11" t="s">
        <v>92</v>
      </c>
      <c r="B81" s="21" t="s">
        <v>353</v>
      </c>
      <c r="C81" s="97">
        <v>0</v>
      </c>
      <c r="D81" s="97">
        <v>2574</v>
      </c>
      <c r="E81" s="97">
        <f t="shared" si="54"/>
        <v>2574</v>
      </c>
      <c r="F81" s="97">
        <v>0</v>
      </c>
      <c r="G81" s="97">
        <v>0</v>
      </c>
      <c r="H81" s="97">
        <v>0</v>
      </c>
      <c r="I81" s="97">
        <v>0</v>
      </c>
      <c r="J81" s="97">
        <v>0</v>
      </c>
      <c r="K81" s="97">
        <v>0</v>
      </c>
    </row>
    <row r="82" spans="1:11" s="76" customFormat="1">
      <c r="A82" s="118" t="s">
        <v>92</v>
      </c>
      <c r="B82" s="21" t="s">
        <v>349</v>
      </c>
      <c r="C82" s="94">
        <v>0</v>
      </c>
      <c r="D82" s="94">
        <v>2341</v>
      </c>
      <c r="E82" s="94">
        <f t="shared" ref="E82" si="57">SUM(C82:D82)</f>
        <v>2341</v>
      </c>
      <c r="F82" s="94">
        <v>0</v>
      </c>
      <c r="G82" s="94">
        <v>0</v>
      </c>
      <c r="H82" s="94">
        <v>0</v>
      </c>
      <c r="I82" s="94">
        <v>0</v>
      </c>
      <c r="J82" s="94">
        <v>0</v>
      </c>
      <c r="K82" s="94">
        <v>0</v>
      </c>
    </row>
    <row r="83" spans="1:11">
      <c r="A83" s="8" t="s">
        <v>92</v>
      </c>
      <c r="B83" s="9" t="s">
        <v>17</v>
      </c>
      <c r="C83" s="10">
        <f>SUM(C58:C82)</f>
        <v>7974634</v>
      </c>
      <c r="D83" s="95">
        <f>SUM(D58:D82)</f>
        <v>2112354</v>
      </c>
      <c r="E83" s="95">
        <f>SUM(C83:D83)</f>
        <v>10086988</v>
      </c>
      <c r="F83" s="10">
        <f>SUM(F58:F82)</f>
        <v>7914234</v>
      </c>
      <c r="G83" s="95">
        <f>SUM(G58:G80)</f>
        <v>547245</v>
      </c>
      <c r="H83" s="95">
        <f>SUM(F83:G83)</f>
        <v>8461479</v>
      </c>
      <c r="I83" s="10">
        <f>SUM(I58:I80)</f>
        <v>7914234</v>
      </c>
      <c r="J83" s="95">
        <f>SUM(J79:J80)</f>
        <v>0</v>
      </c>
      <c r="K83" s="95">
        <f>SUM(I83:J83)</f>
        <v>7914234</v>
      </c>
    </row>
    <row r="84" spans="1:11">
      <c r="A84" s="11" t="s">
        <v>110</v>
      </c>
      <c r="B84" s="6" t="s">
        <v>111</v>
      </c>
      <c r="C84" s="78">
        <v>8259</v>
      </c>
      <c r="D84" s="94">
        <v>0</v>
      </c>
      <c r="E84" s="94">
        <f t="shared" ref="E84" si="58">SUM(C84:D84)</f>
        <v>8259</v>
      </c>
      <c r="F84" s="7">
        <v>0</v>
      </c>
      <c r="G84" s="94">
        <v>0</v>
      </c>
      <c r="H84" s="94">
        <f t="shared" ref="H84" si="59">SUM(F84:G84)</f>
        <v>0</v>
      </c>
      <c r="I84" s="7">
        <v>0</v>
      </c>
      <c r="J84" s="94">
        <v>0</v>
      </c>
      <c r="K84" s="94">
        <f t="shared" ref="K84" si="60">SUM(I84:J84)</f>
        <v>0</v>
      </c>
    </row>
    <row r="85" spans="1:11">
      <c r="A85" s="11" t="s">
        <v>112</v>
      </c>
      <c r="B85" s="23" t="s">
        <v>113</v>
      </c>
      <c r="C85" s="78">
        <v>154230</v>
      </c>
      <c r="D85" s="94">
        <v>0</v>
      </c>
      <c r="E85" s="94">
        <f>SUM(C85:D85)</f>
        <v>154230</v>
      </c>
      <c r="F85" s="7">
        <v>0</v>
      </c>
      <c r="G85" s="94">
        <v>0</v>
      </c>
      <c r="H85" s="94">
        <f>SUM(F85:G85)</f>
        <v>0</v>
      </c>
      <c r="I85" s="7">
        <v>0</v>
      </c>
      <c r="J85" s="94">
        <v>0</v>
      </c>
      <c r="K85" s="94">
        <f>SUM(I85:J85)</f>
        <v>0</v>
      </c>
    </row>
    <row r="86" spans="1:11">
      <c r="A86" s="11" t="s">
        <v>110</v>
      </c>
      <c r="B86" s="6" t="s">
        <v>354</v>
      </c>
      <c r="C86" s="78">
        <v>0</v>
      </c>
      <c r="D86" s="94">
        <v>23040</v>
      </c>
      <c r="E86" s="94">
        <f t="shared" ref="E86:E87" si="61">SUM(C86:D86)</f>
        <v>23040</v>
      </c>
      <c r="F86" s="7">
        <v>0</v>
      </c>
      <c r="G86" s="94">
        <v>0</v>
      </c>
      <c r="H86" s="94">
        <f t="shared" ref="H86:H87" si="62">SUM(F86:G86)</f>
        <v>0</v>
      </c>
      <c r="I86" s="7">
        <v>0</v>
      </c>
      <c r="J86" s="94">
        <v>0</v>
      </c>
      <c r="K86" s="94">
        <f t="shared" ref="K86:K87" si="63">SUM(I86:J86)</f>
        <v>0</v>
      </c>
    </row>
    <row r="87" spans="1:11">
      <c r="A87" s="11" t="s">
        <v>110</v>
      </c>
      <c r="B87" s="6" t="s">
        <v>114</v>
      </c>
      <c r="C87" s="78">
        <v>58070</v>
      </c>
      <c r="D87" s="94">
        <v>-21888</v>
      </c>
      <c r="E87" s="94">
        <f t="shared" si="61"/>
        <v>36182</v>
      </c>
      <c r="F87" s="7">
        <v>50000</v>
      </c>
      <c r="G87" s="94">
        <v>0</v>
      </c>
      <c r="H87" s="94">
        <f t="shared" si="62"/>
        <v>50000</v>
      </c>
      <c r="I87" s="7">
        <v>50000</v>
      </c>
      <c r="J87" s="94">
        <v>0</v>
      </c>
      <c r="K87" s="94">
        <f t="shared" si="63"/>
        <v>50000</v>
      </c>
    </row>
    <row r="88" spans="1:11">
      <c r="A88" s="11" t="s">
        <v>110</v>
      </c>
      <c r="B88" s="6" t="s">
        <v>115</v>
      </c>
      <c r="C88" s="78">
        <v>10125</v>
      </c>
      <c r="D88" s="94">
        <v>0</v>
      </c>
      <c r="E88" s="94">
        <f>SUM(C88:D88)</f>
        <v>10125</v>
      </c>
      <c r="F88" s="7">
        <v>0</v>
      </c>
      <c r="G88" s="94">
        <v>0</v>
      </c>
      <c r="H88" s="94">
        <f>SUM(F88:G88)</f>
        <v>0</v>
      </c>
      <c r="I88" s="7">
        <v>0</v>
      </c>
      <c r="J88" s="94">
        <v>0</v>
      </c>
      <c r="K88" s="94">
        <f>SUM(I88:J88)</f>
        <v>0</v>
      </c>
    </row>
    <row r="89" spans="1:11" s="76" customFormat="1">
      <c r="A89" s="11" t="s">
        <v>110</v>
      </c>
      <c r="B89" s="6" t="s">
        <v>360</v>
      </c>
      <c r="C89" s="94">
        <v>0</v>
      </c>
      <c r="D89" s="94">
        <v>744600</v>
      </c>
      <c r="E89" s="94">
        <f>SUM(C89:D89)</f>
        <v>744600</v>
      </c>
      <c r="F89" s="94">
        <v>0</v>
      </c>
      <c r="G89" s="97">
        <v>744600</v>
      </c>
      <c r="H89" s="97">
        <f>SUM(F89:G89)</f>
        <v>744600</v>
      </c>
      <c r="I89" s="78">
        <v>0</v>
      </c>
      <c r="J89" s="94">
        <v>0</v>
      </c>
      <c r="K89" s="94">
        <f>SUM(I89:J89)</f>
        <v>0</v>
      </c>
    </row>
    <row r="90" spans="1:11" s="76" customFormat="1">
      <c r="A90" s="11" t="s">
        <v>110</v>
      </c>
      <c r="B90" s="6" t="s">
        <v>362</v>
      </c>
      <c r="C90" s="94">
        <v>0</v>
      </c>
      <c r="D90" s="94">
        <v>457725</v>
      </c>
      <c r="E90" s="94">
        <f>SUM(C90:D90)</f>
        <v>457725</v>
      </c>
      <c r="F90" s="94">
        <v>0</v>
      </c>
      <c r="G90" s="94">
        <v>469841</v>
      </c>
      <c r="H90" s="94">
        <f>SUM(F90:G90)</f>
        <v>469841</v>
      </c>
      <c r="I90" s="78">
        <v>0</v>
      </c>
      <c r="J90" s="78">
        <v>0</v>
      </c>
      <c r="K90" s="78">
        <v>0</v>
      </c>
    </row>
    <row r="91" spans="1:11">
      <c r="A91" s="11" t="s">
        <v>110</v>
      </c>
      <c r="B91" s="6" t="s">
        <v>116</v>
      </c>
      <c r="C91" s="78">
        <v>3310</v>
      </c>
      <c r="D91" s="94">
        <v>0</v>
      </c>
      <c r="E91" s="94">
        <f t="shared" ref="E91:E93" si="64">SUM(C91:D91)</f>
        <v>3310</v>
      </c>
      <c r="F91" s="7">
        <v>0</v>
      </c>
      <c r="G91" s="94">
        <v>0</v>
      </c>
      <c r="H91" s="94">
        <f t="shared" ref="H91:H93" si="65">SUM(F91:G91)</f>
        <v>0</v>
      </c>
      <c r="I91" s="7">
        <v>0</v>
      </c>
      <c r="J91" s="94">
        <v>0</v>
      </c>
      <c r="K91" s="94">
        <f t="shared" ref="K91:K93" si="66">SUM(I91:J91)</f>
        <v>0</v>
      </c>
    </row>
    <row r="92" spans="1:11">
      <c r="A92" s="11" t="s">
        <v>110</v>
      </c>
      <c r="B92" s="6" t="s">
        <v>117</v>
      </c>
      <c r="C92" s="78">
        <v>114901</v>
      </c>
      <c r="D92" s="94">
        <v>0</v>
      </c>
      <c r="E92" s="94">
        <f t="shared" si="64"/>
        <v>114901</v>
      </c>
      <c r="F92" s="7">
        <v>0</v>
      </c>
      <c r="G92" s="94">
        <v>0</v>
      </c>
      <c r="H92" s="94">
        <f t="shared" si="65"/>
        <v>0</v>
      </c>
      <c r="I92" s="7">
        <v>0</v>
      </c>
      <c r="J92" s="94">
        <v>0</v>
      </c>
      <c r="K92" s="94">
        <f t="shared" si="66"/>
        <v>0</v>
      </c>
    </row>
    <row r="93" spans="1:11">
      <c r="A93" s="11" t="s">
        <v>110</v>
      </c>
      <c r="B93" s="6" t="s">
        <v>118</v>
      </c>
      <c r="C93" s="78">
        <v>123544</v>
      </c>
      <c r="D93" s="94">
        <v>0</v>
      </c>
      <c r="E93" s="94">
        <f t="shared" si="64"/>
        <v>123544</v>
      </c>
      <c r="F93" s="7">
        <v>61772</v>
      </c>
      <c r="G93" s="94">
        <v>0</v>
      </c>
      <c r="H93" s="94">
        <f t="shared" si="65"/>
        <v>61772</v>
      </c>
      <c r="I93" s="7">
        <v>0</v>
      </c>
      <c r="J93" s="94">
        <v>0</v>
      </c>
      <c r="K93" s="94">
        <f t="shared" si="66"/>
        <v>0</v>
      </c>
    </row>
    <row r="94" spans="1:11">
      <c r="A94" s="11" t="s">
        <v>110</v>
      </c>
      <c r="B94" s="6" t="s">
        <v>119</v>
      </c>
      <c r="C94" s="78">
        <v>88257</v>
      </c>
      <c r="D94" s="94">
        <v>0</v>
      </c>
      <c r="E94" s="94">
        <f>SUM(C94:D94)</f>
        <v>88257</v>
      </c>
      <c r="F94" s="7">
        <v>0</v>
      </c>
      <c r="G94" s="94">
        <v>0</v>
      </c>
      <c r="H94" s="94">
        <f>SUM(F94:G94)</f>
        <v>0</v>
      </c>
      <c r="I94" s="7">
        <v>0</v>
      </c>
      <c r="J94" s="94">
        <v>0</v>
      </c>
      <c r="K94" s="94">
        <f>SUM(I94:J94)</f>
        <v>0</v>
      </c>
    </row>
    <row r="95" spans="1:11">
      <c r="A95" s="11" t="s">
        <v>110</v>
      </c>
      <c r="B95" s="6" t="s">
        <v>120</v>
      </c>
      <c r="C95" s="78">
        <v>0</v>
      </c>
      <c r="D95" s="94">
        <v>4850</v>
      </c>
      <c r="E95" s="94">
        <f t="shared" ref="E95:E96" si="67">SUM(C95:D95)</f>
        <v>4850</v>
      </c>
      <c r="F95" s="7">
        <v>0</v>
      </c>
      <c r="G95" s="94">
        <v>0</v>
      </c>
      <c r="H95" s="94">
        <f t="shared" ref="H95:H96" si="68">SUM(F95:G95)</f>
        <v>0</v>
      </c>
      <c r="I95" s="7">
        <v>0</v>
      </c>
      <c r="J95" s="94">
        <v>0</v>
      </c>
      <c r="K95" s="94">
        <f t="shared" ref="K95:K96" si="69">SUM(I95:J95)</f>
        <v>0</v>
      </c>
    </row>
    <row r="96" spans="1:11">
      <c r="A96" s="11" t="s">
        <v>110</v>
      </c>
      <c r="B96" s="6" t="s">
        <v>121</v>
      </c>
      <c r="C96" s="78">
        <v>0</v>
      </c>
      <c r="D96" s="94">
        <v>7350</v>
      </c>
      <c r="E96" s="94">
        <f t="shared" si="67"/>
        <v>7350</v>
      </c>
      <c r="F96" s="7">
        <v>0</v>
      </c>
      <c r="G96" s="94">
        <v>0</v>
      </c>
      <c r="H96" s="94">
        <f t="shared" si="68"/>
        <v>0</v>
      </c>
      <c r="I96" s="7">
        <v>0</v>
      </c>
      <c r="J96" s="94">
        <v>0</v>
      </c>
      <c r="K96" s="94">
        <f t="shared" si="69"/>
        <v>0</v>
      </c>
    </row>
    <row r="97" spans="1:11">
      <c r="A97" s="11" t="s">
        <v>110</v>
      </c>
      <c r="B97" s="6" t="s">
        <v>122</v>
      </c>
      <c r="C97" s="78">
        <v>3787</v>
      </c>
      <c r="D97" s="94">
        <v>0</v>
      </c>
      <c r="E97" s="94">
        <f t="shared" ref="E97:E101" si="70">SUM(C97:D97)</f>
        <v>3787</v>
      </c>
      <c r="F97" s="7">
        <v>0</v>
      </c>
      <c r="G97" s="94">
        <v>0</v>
      </c>
      <c r="H97" s="94">
        <f t="shared" ref="H97" si="71">SUM(F97:G97)</f>
        <v>0</v>
      </c>
      <c r="I97" s="7">
        <v>0</v>
      </c>
      <c r="J97" s="94">
        <v>0</v>
      </c>
      <c r="K97" s="94">
        <f t="shared" ref="K97" si="72">SUM(I97:J97)</f>
        <v>0</v>
      </c>
    </row>
    <row r="98" spans="1:11" s="76" customFormat="1">
      <c r="A98" s="118" t="s">
        <v>112</v>
      </c>
      <c r="B98" s="127" t="s">
        <v>372</v>
      </c>
      <c r="C98" s="94">
        <v>0</v>
      </c>
      <c r="D98" s="94">
        <v>11218</v>
      </c>
      <c r="E98" s="94">
        <f t="shared" si="70"/>
        <v>11218</v>
      </c>
      <c r="F98" s="78">
        <v>0</v>
      </c>
      <c r="G98" s="94">
        <v>0</v>
      </c>
      <c r="H98" s="94">
        <f t="shared" ref="H98:H100" si="73">SUM(F98:G98)</f>
        <v>0</v>
      </c>
      <c r="I98" s="78">
        <v>0</v>
      </c>
      <c r="J98" s="94">
        <v>0</v>
      </c>
      <c r="K98" s="94">
        <f t="shared" ref="K98:K100" si="74">SUM(I98:J98)</f>
        <v>0</v>
      </c>
    </row>
    <row r="99" spans="1:11" s="76" customFormat="1">
      <c r="A99" s="118" t="s">
        <v>375</v>
      </c>
      <c r="B99" s="127" t="s">
        <v>374</v>
      </c>
      <c r="C99" s="94">
        <v>0</v>
      </c>
      <c r="D99" s="94">
        <v>16648</v>
      </c>
      <c r="E99" s="94">
        <f t="shared" si="70"/>
        <v>16648</v>
      </c>
      <c r="F99" s="78">
        <v>0</v>
      </c>
      <c r="G99" s="94">
        <v>0</v>
      </c>
      <c r="H99" s="94">
        <f t="shared" si="73"/>
        <v>0</v>
      </c>
      <c r="I99" s="78">
        <v>0</v>
      </c>
      <c r="J99" s="94">
        <v>0</v>
      </c>
      <c r="K99" s="94">
        <f t="shared" si="74"/>
        <v>0</v>
      </c>
    </row>
    <row r="100" spans="1:11">
      <c r="A100" s="11" t="s">
        <v>110</v>
      </c>
      <c r="B100" s="6" t="s">
        <v>355</v>
      </c>
      <c r="C100" s="78">
        <v>15680</v>
      </c>
      <c r="D100" s="94">
        <v>-2800</v>
      </c>
      <c r="E100" s="94">
        <f t="shared" si="70"/>
        <v>12880</v>
      </c>
      <c r="F100" s="78">
        <v>0</v>
      </c>
      <c r="G100" s="94">
        <v>0</v>
      </c>
      <c r="H100" s="94">
        <f t="shared" si="73"/>
        <v>0</v>
      </c>
      <c r="I100" s="78">
        <v>0</v>
      </c>
      <c r="J100" s="94">
        <v>0</v>
      </c>
      <c r="K100" s="94">
        <f t="shared" si="74"/>
        <v>0</v>
      </c>
    </row>
    <row r="101" spans="1:11" s="76" customFormat="1">
      <c r="A101" s="11" t="s">
        <v>110</v>
      </c>
      <c r="B101" s="6" t="s">
        <v>356</v>
      </c>
      <c r="C101" s="94">
        <v>0</v>
      </c>
      <c r="D101" s="94">
        <v>15680</v>
      </c>
      <c r="E101" s="94">
        <f t="shared" si="70"/>
        <v>15680</v>
      </c>
      <c r="F101" s="78">
        <v>0</v>
      </c>
      <c r="G101" s="94">
        <v>0</v>
      </c>
      <c r="H101" s="94">
        <f t="shared" ref="H101" si="75">SUM(F101:G101)</f>
        <v>0</v>
      </c>
      <c r="I101" s="78">
        <v>0</v>
      </c>
      <c r="J101" s="94">
        <v>0</v>
      </c>
      <c r="K101" s="94">
        <f t="shared" ref="K101" si="76">SUM(I101:J101)</f>
        <v>0</v>
      </c>
    </row>
    <row r="102" spans="1:11">
      <c r="A102" s="11" t="s">
        <v>110</v>
      </c>
      <c r="B102" s="6" t="s">
        <v>108</v>
      </c>
      <c r="C102" s="78">
        <v>700</v>
      </c>
      <c r="D102" s="94">
        <v>0</v>
      </c>
      <c r="E102" s="94">
        <f>SUM(C102:D102)</f>
        <v>700</v>
      </c>
      <c r="F102" s="7">
        <v>0</v>
      </c>
      <c r="G102" s="94">
        <v>0</v>
      </c>
      <c r="H102" s="94">
        <f>SUM(F102:G102)</f>
        <v>0</v>
      </c>
      <c r="I102" s="7">
        <v>0</v>
      </c>
      <c r="J102" s="94">
        <v>0</v>
      </c>
      <c r="K102" s="94">
        <f>SUM(I102:J102)</f>
        <v>0</v>
      </c>
    </row>
    <row r="103" spans="1:11">
      <c r="A103" s="11" t="s">
        <v>110</v>
      </c>
      <c r="B103" s="6" t="s">
        <v>106</v>
      </c>
      <c r="C103" s="78">
        <v>3000</v>
      </c>
      <c r="D103" s="94">
        <v>22500</v>
      </c>
      <c r="E103" s="94">
        <f t="shared" ref="E103" si="77">SUM(C103:D103)</f>
        <v>25500</v>
      </c>
      <c r="F103" s="7">
        <v>0</v>
      </c>
      <c r="G103" s="94">
        <v>0</v>
      </c>
      <c r="H103" s="94">
        <f t="shared" ref="H103" si="78">SUM(F103:G103)</f>
        <v>0</v>
      </c>
      <c r="I103" s="7">
        <v>0</v>
      </c>
      <c r="J103" s="94">
        <v>0</v>
      </c>
      <c r="K103" s="94">
        <f t="shared" ref="K103" si="79">SUM(I103:J103)</f>
        <v>0</v>
      </c>
    </row>
    <row r="104" spans="1:11">
      <c r="A104" s="8" t="s">
        <v>110</v>
      </c>
      <c r="B104" s="9" t="s">
        <v>11</v>
      </c>
      <c r="C104" s="12">
        <f>SUM(C84:C103)</f>
        <v>583863</v>
      </c>
      <c r="D104" s="96">
        <f>SUM(D84:D103)</f>
        <v>1278923</v>
      </c>
      <c r="E104" s="96">
        <f>SUM(C104:D104)</f>
        <v>1862786</v>
      </c>
      <c r="F104" s="12">
        <f>SUM(F84:F103)</f>
        <v>111772</v>
      </c>
      <c r="G104" s="96">
        <f>SUM(G84:G103)</f>
        <v>1214441</v>
      </c>
      <c r="H104" s="96">
        <f>SUM(F104:G104)</f>
        <v>1326213</v>
      </c>
      <c r="I104" s="12">
        <f>SUM(I84:I103)</f>
        <v>50000</v>
      </c>
      <c r="J104" s="96">
        <f>SUM(J84:J103)</f>
        <v>0</v>
      </c>
      <c r="K104" s="96">
        <f>SUM(I104:J104)</f>
        <v>50000</v>
      </c>
    </row>
    <row r="105" spans="1:11">
      <c r="A105" s="11" t="s">
        <v>123</v>
      </c>
      <c r="B105" s="6" t="s">
        <v>124</v>
      </c>
      <c r="C105" s="19">
        <v>0</v>
      </c>
      <c r="D105" s="98">
        <v>0</v>
      </c>
      <c r="E105" s="98">
        <f t="shared" ref="E105:E106" si="80">SUM(C105:D105)</f>
        <v>0</v>
      </c>
      <c r="F105" s="19">
        <v>0</v>
      </c>
      <c r="G105" s="98">
        <v>0</v>
      </c>
      <c r="H105" s="98">
        <f t="shared" ref="H105:H106" si="81">SUM(F105:G105)</f>
        <v>0</v>
      </c>
      <c r="I105" s="19">
        <v>0</v>
      </c>
      <c r="J105" s="98">
        <v>0</v>
      </c>
      <c r="K105" s="98">
        <f t="shared" ref="K105:K106" si="82">SUM(I105:J105)</f>
        <v>0</v>
      </c>
    </row>
    <row r="106" spans="1:11">
      <c r="A106" s="11" t="s">
        <v>123</v>
      </c>
      <c r="B106" s="6" t="s">
        <v>125</v>
      </c>
      <c r="C106" s="19">
        <v>2226300</v>
      </c>
      <c r="D106" s="98">
        <v>0</v>
      </c>
      <c r="E106" s="98">
        <f t="shared" si="80"/>
        <v>2226300</v>
      </c>
      <c r="F106" s="19">
        <v>2226300</v>
      </c>
      <c r="G106" s="98">
        <v>0</v>
      </c>
      <c r="H106" s="98">
        <f t="shared" si="81"/>
        <v>2226300</v>
      </c>
      <c r="I106" s="19">
        <v>2226300</v>
      </c>
      <c r="J106" s="98">
        <v>0</v>
      </c>
      <c r="K106" s="98">
        <f t="shared" si="82"/>
        <v>2226300</v>
      </c>
    </row>
    <row r="107" spans="1:11">
      <c r="A107" s="8" t="s">
        <v>123</v>
      </c>
      <c r="B107" s="9"/>
      <c r="C107" s="12">
        <f>SUM(C105:C106)</f>
        <v>2226300</v>
      </c>
      <c r="D107" s="96">
        <v>0</v>
      </c>
      <c r="E107" s="96">
        <f>SUM(C107:D107)</f>
        <v>2226300</v>
      </c>
      <c r="F107" s="12">
        <f t="shared" ref="F107:I107" si="83">SUM(F105:F106)</f>
        <v>2226300</v>
      </c>
      <c r="G107" s="96">
        <f>SUM(G105:G106)</f>
        <v>0</v>
      </c>
      <c r="H107" s="96">
        <f>SUM(F107:G107)</f>
        <v>2226300</v>
      </c>
      <c r="I107" s="12">
        <f t="shared" si="83"/>
        <v>2226300</v>
      </c>
      <c r="J107" s="96">
        <f>SUM(J87:J106)</f>
        <v>0</v>
      </c>
      <c r="K107" s="96">
        <f>SUM(I107:J107)</f>
        <v>2226300</v>
      </c>
    </row>
    <row r="108" spans="1:11">
      <c r="A108" s="11" t="s">
        <v>126</v>
      </c>
      <c r="B108" s="6" t="s">
        <v>127</v>
      </c>
      <c r="C108" s="78">
        <v>500000</v>
      </c>
      <c r="D108" s="94">
        <v>0</v>
      </c>
      <c r="E108" s="94">
        <f>SUM(C108:D108)</f>
        <v>500000</v>
      </c>
      <c r="F108" s="7">
        <v>500000</v>
      </c>
      <c r="G108" s="94">
        <v>0</v>
      </c>
      <c r="H108" s="94">
        <f>SUM(F108:G108)</f>
        <v>500000</v>
      </c>
      <c r="I108" s="7">
        <v>500000</v>
      </c>
      <c r="J108" s="94">
        <v>0</v>
      </c>
      <c r="K108" s="94">
        <f>SUM(I108:J108)</f>
        <v>500000</v>
      </c>
    </row>
    <row r="109" spans="1:11">
      <c r="A109" s="11" t="s">
        <v>126</v>
      </c>
      <c r="B109" s="6" t="s">
        <v>128</v>
      </c>
      <c r="C109" s="78">
        <v>57500</v>
      </c>
      <c r="D109" s="94">
        <v>0</v>
      </c>
      <c r="E109" s="94">
        <f t="shared" ref="E109:E111" si="84">SUM(C109:D109)</f>
        <v>57500</v>
      </c>
      <c r="F109" s="7">
        <v>57500</v>
      </c>
      <c r="G109" s="94">
        <v>0</v>
      </c>
      <c r="H109" s="94">
        <f t="shared" ref="H109:H111" si="85">SUM(F109:G109)</f>
        <v>57500</v>
      </c>
      <c r="I109" s="7">
        <v>57500</v>
      </c>
      <c r="J109" s="94">
        <v>0</v>
      </c>
      <c r="K109" s="94">
        <f t="shared" ref="K109:K111" si="86">SUM(I109:J109)</f>
        <v>57500</v>
      </c>
    </row>
    <row r="110" spans="1:11">
      <c r="A110" s="11" t="s">
        <v>126</v>
      </c>
      <c r="B110" s="6" t="s">
        <v>129</v>
      </c>
      <c r="C110" s="78">
        <v>244285</v>
      </c>
      <c r="D110" s="94">
        <v>0</v>
      </c>
      <c r="E110" s="94">
        <f t="shared" si="84"/>
        <v>244285</v>
      </c>
      <c r="F110" s="7">
        <v>244285</v>
      </c>
      <c r="G110" s="94">
        <v>0</v>
      </c>
      <c r="H110" s="94">
        <f t="shared" si="85"/>
        <v>244285</v>
      </c>
      <c r="I110" s="7">
        <v>244285</v>
      </c>
      <c r="J110" s="94">
        <v>0</v>
      </c>
      <c r="K110" s="94">
        <f t="shared" si="86"/>
        <v>244285</v>
      </c>
    </row>
    <row r="111" spans="1:11">
      <c r="A111" s="11" t="s">
        <v>126</v>
      </c>
      <c r="B111" s="6" t="s">
        <v>130</v>
      </c>
      <c r="C111" s="78">
        <v>0</v>
      </c>
      <c r="D111" s="94">
        <v>0</v>
      </c>
      <c r="E111" s="94">
        <f t="shared" si="84"/>
        <v>0</v>
      </c>
      <c r="F111" s="7">
        <v>0</v>
      </c>
      <c r="G111" s="94">
        <v>0</v>
      </c>
      <c r="H111" s="94">
        <f t="shared" si="85"/>
        <v>0</v>
      </c>
      <c r="I111" s="7">
        <v>0</v>
      </c>
      <c r="J111" s="94">
        <v>0</v>
      </c>
      <c r="K111" s="94">
        <f t="shared" si="86"/>
        <v>0</v>
      </c>
    </row>
    <row r="112" spans="1:11">
      <c r="A112" s="8" t="s">
        <v>131</v>
      </c>
      <c r="B112" s="9" t="s">
        <v>17</v>
      </c>
      <c r="C112" s="12">
        <f t="shared" ref="C112:I112" si="87">SUM(C108:C111)</f>
        <v>801785</v>
      </c>
      <c r="D112" s="96">
        <f>SUM(D108:D111)</f>
        <v>0</v>
      </c>
      <c r="E112" s="96">
        <f>SUM(C112:D112)</f>
        <v>801785</v>
      </c>
      <c r="F112" s="12">
        <f t="shared" si="87"/>
        <v>801785</v>
      </c>
      <c r="G112" s="96">
        <f>SUM(G108:G111)</f>
        <v>0</v>
      </c>
      <c r="H112" s="96">
        <f>SUM(F112:G112)</f>
        <v>801785</v>
      </c>
      <c r="I112" s="12">
        <f t="shared" si="87"/>
        <v>801785</v>
      </c>
      <c r="J112" s="96">
        <f>SUM(J93:J111)</f>
        <v>0</v>
      </c>
      <c r="K112" s="96">
        <f>SUM(I112:J112)</f>
        <v>801785</v>
      </c>
    </row>
    <row r="113" spans="1:11">
      <c r="A113" s="11" t="s">
        <v>132</v>
      </c>
      <c r="B113" s="6" t="s">
        <v>133</v>
      </c>
      <c r="C113" s="78">
        <v>5940</v>
      </c>
      <c r="D113" s="94">
        <v>0</v>
      </c>
      <c r="E113" s="94">
        <f t="shared" ref="E113:E115" si="88">SUM(C113:D113)</f>
        <v>5940</v>
      </c>
      <c r="F113" s="7">
        <v>5940</v>
      </c>
      <c r="G113" s="94">
        <v>0</v>
      </c>
      <c r="H113" s="94">
        <f t="shared" ref="H113:H115" si="89">SUM(F113:G113)</f>
        <v>5940</v>
      </c>
      <c r="I113" s="7">
        <v>5940</v>
      </c>
      <c r="J113" s="94">
        <v>0</v>
      </c>
      <c r="K113" s="94">
        <f t="shared" ref="K113:K115" si="90">SUM(I113:J113)</f>
        <v>5940</v>
      </c>
    </row>
    <row r="114" spans="1:11">
      <c r="A114" s="11" t="s">
        <v>134</v>
      </c>
      <c r="B114" s="23" t="s">
        <v>135</v>
      </c>
      <c r="C114" s="78">
        <v>0</v>
      </c>
      <c r="D114" s="94">
        <v>0</v>
      </c>
      <c r="E114" s="94">
        <f t="shared" si="88"/>
        <v>0</v>
      </c>
      <c r="F114" s="7">
        <v>0</v>
      </c>
      <c r="G114" s="94">
        <v>0</v>
      </c>
      <c r="H114" s="94">
        <f t="shared" si="89"/>
        <v>0</v>
      </c>
      <c r="I114" s="7">
        <v>0</v>
      </c>
      <c r="J114" s="94">
        <v>0</v>
      </c>
      <c r="K114" s="94">
        <f t="shared" si="90"/>
        <v>0</v>
      </c>
    </row>
    <row r="115" spans="1:11">
      <c r="A115" s="11" t="s">
        <v>136</v>
      </c>
      <c r="B115" s="6" t="s">
        <v>137</v>
      </c>
      <c r="C115" s="78">
        <v>500</v>
      </c>
      <c r="D115" s="94">
        <v>0</v>
      </c>
      <c r="E115" s="94">
        <f t="shared" si="88"/>
        <v>500</v>
      </c>
      <c r="F115" s="7">
        <v>500</v>
      </c>
      <c r="G115" s="94">
        <v>0</v>
      </c>
      <c r="H115" s="94">
        <f t="shared" si="89"/>
        <v>500</v>
      </c>
      <c r="I115" s="7">
        <v>500</v>
      </c>
      <c r="J115" s="94">
        <v>0</v>
      </c>
      <c r="K115" s="94">
        <f t="shared" si="90"/>
        <v>500</v>
      </c>
    </row>
    <row r="116" spans="1:11">
      <c r="A116" s="20" t="s">
        <v>138</v>
      </c>
      <c r="B116" s="18" t="s">
        <v>139</v>
      </c>
      <c r="C116" s="78">
        <v>66464</v>
      </c>
      <c r="D116" s="94">
        <v>460</v>
      </c>
      <c r="E116" s="94">
        <f>SUM(C116:D116)</f>
        <v>66924</v>
      </c>
      <c r="F116" s="7">
        <v>66464</v>
      </c>
      <c r="G116" s="94">
        <v>0</v>
      </c>
      <c r="H116" s="94">
        <f>SUM(F116:G116)</f>
        <v>66464</v>
      </c>
      <c r="I116" s="7">
        <v>66464</v>
      </c>
      <c r="J116" s="94">
        <v>0</v>
      </c>
      <c r="K116" s="94">
        <f>SUM(I116:J116)</f>
        <v>66464</v>
      </c>
    </row>
    <row r="117" spans="1:11">
      <c r="A117" s="20" t="s">
        <v>140</v>
      </c>
      <c r="B117" s="18" t="s">
        <v>141</v>
      </c>
      <c r="C117" s="78">
        <v>78940</v>
      </c>
      <c r="D117" s="94">
        <v>6500</v>
      </c>
      <c r="E117" s="94">
        <f t="shared" ref="E117:E119" si="91">SUM(C117:D117)</f>
        <v>85440</v>
      </c>
      <c r="F117" s="7">
        <v>78940</v>
      </c>
      <c r="G117" s="94">
        <v>0</v>
      </c>
      <c r="H117" s="94">
        <f t="shared" ref="H117:H119" si="92">SUM(F117:G117)</f>
        <v>78940</v>
      </c>
      <c r="I117" s="7">
        <v>78940</v>
      </c>
      <c r="J117" s="94">
        <v>0</v>
      </c>
      <c r="K117" s="94">
        <f t="shared" ref="K117:K119" si="93">SUM(I117:J117)</f>
        <v>78940</v>
      </c>
    </row>
    <row r="118" spans="1:11">
      <c r="A118" s="11" t="s">
        <v>142</v>
      </c>
      <c r="B118" s="6" t="s">
        <v>143</v>
      </c>
      <c r="C118" s="78">
        <v>1900</v>
      </c>
      <c r="D118" s="94">
        <v>0</v>
      </c>
      <c r="E118" s="94">
        <f t="shared" si="91"/>
        <v>1900</v>
      </c>
      <c r="F118" s="7">
        <v>1900</v>
      </c>
      <c r="G118" s="94">
        <v>0</v>
      </c>
      <c r="H118" s="94">
        <f t="shared" si="92"/>
        <v>1900</v>
      </c>
      <c r="I118" s="7">
        <v>1900</v>
      </c>
      <c r="J118" s="94">
        <v>0</v>
      </c>
      <c r="K118" s="94">
        <f t="shared" si="93"/>
        <v>1900</v>
      </c>
    </row>
    <row r="119" spans="1:11">
      <c r="A119" s="11" t="s">
        <v>144</v>
      </c>
      <c r="B119" s="6" t="s">
        <v>145</v>
      </c>
      <c r="C119" s="78">
        <v>94100</v>
      </c>
      <c r="D119" s="94">
        <v>3156</v>
      </c>
      <c r="E119" s="94">
        <f t="shared" si="91"/>
        <v>97256</v>
      </c>
      <c r="F119" s="7">
        <v>98100</v>
      </c>
      <c r="G119" s="94">
        <v>0</v>
      </c>
      <c r="H119" s="94">
        <f t="shared" si="92"/>
        <v>98100</v>
      </c>
      <c r="I119" s="7">
        <v>98100</v>
      </c>
      <c r="J119" s="94">
        <v>0</v>
      </c>
      <c r="K119" s="94">
        <f t="shared" si="93"/>
        <v>98100</v>
      </c>
    </row>
    <row r="120" spans="1:11">
      <c r="A120" s="11" t="s">
        <v>146</v>
      </c>
      <c r="B120" s="6" t="s">
        <v>147</v>
      </c>
      <c r="C120" s="78">
        <v>0</v>
      </c>
      <c r="D120" s="94">
        <v>0</v>
      </c>
      <c r="E120" s="94">
        <f>SUM(C120:D120)</f>
        <v>0</v>
      </c>
      <c r="F120" s="7">
        <v>0</v>
      </c>
      <c r="G120" s="94">
        <v>0</v>
      </c>
      <c r="H120" s="94">
        <f>SUM(F120:G120)</f>
        <v>0</v>
      </c>
      <c r="I120" s="7">
        <v>0</v>
      </c>
      <c r="J120" s="94">
        <v>0</v>
      </c>
      <c r="K120" s="94">
        <f>SUM(I120:J120)</f>
        <v>0</v>
      </c>
    </row>
    <row r="121" spans="1:11">
      <c r="A121" s="11" t="s">
        <v>148</v>
      </c>
      <c r="B121" s="6" t="s">
        <v>149</v>
      </c>
      <c r="C121" s="78">
        <v>28000</v>
      </c>
      <c r="D121" s="94">
        <v>0</v>
      </c>
      <c r="E121" s="94">
        <f t="shared" ref="E121:E123" si="94">SUM(C121:D121)</f>
        <v>28000</v>
      </c>
      <c r="F121" s="7">
        <v>30000</v>
      </c>
      <c r="G121" s="94">
        <v>0</v>
      </c>
      <c r="H121" s="94">
        <f t="shared" ref="H121:H123" si="95">SUM(F121:G121)</f>
        <v>30000</v>
      </c>
      <c r="I121" s="7">
        <v>30000</v>
      </c>
      <c r="J121" s="94">
        <v>0</v>
      </c>
      <c r="K121" s="94">
        <f t="shared" ref="K121:K123" si="96">SUM(I121:J121)</f>
        <v>30000</v>
      </c>
    </row>
    <row r="122" spans="1:11">
      <c r="A122" s="11" t="s">
        <v>150</v>
      </c>
      <c r="B122" s="6" t="s">
        <v>151</v>
      </c>
      <c r="C122" s="24">
        <v>5480</v>
      </c>
      <c r="D122" s="99">
        <v>0</v>
      </c>
      <c r="E122" s="99">
        <f t="shared" si="94"/>
        <v>5480</v>
      </c>
      <c r="F122" s="24">
        <v>5480</v>
      </c>
      <c r="G122" s="99">
        <v>0</v>
      </c>
      <c r="H122" s="99">
        <f t="shared" si="95"/>
        <v>5480</v>
      </c>
      <c r="I122" s="24">
        <v>5480</v>
      </c>
      <c r="J122" s="99">
        <v>0</v>
      </c>
      <c r="K122" s="99">
        <f t="shared" si="96"/>
        <v>5480</v>
      </c>
    </row>
    <row r="123" spans="1:11">
      <c r="A123" s="11" t="s">
        <v>152</v>
      </c>
      <c r="B123" s="6" t="s">
        <v>153</v>
      </c>
      <c r="C123" s="78">
        <v>420000</v>
      </c>
      <c r="D123" s="94">
        <v>0</v>
      </c>
      <c r="E123" s="94">
        <f t="shared" si="94"/>
        <v>420000</v>
      </c>
      <c r="F123" s="7">
        <v>420000</v>
      </c>
      <c r="G123" s="94">
        <v>0</v>
      </c>
      <c r="H123" s="94">
        <f t="shared" si="95"/>
        <v>420000</v>
      </c>
      <c r="I123" s="7">
        <v>420000</v>
      </c>
      <c r="J123" s="94">
        <v>0</v>
      </c>
      <c r="K123" s="94">
        <f t="shared" si="96"/>
        <v>420000</v>
      </c>
    </row>
    <row r="124" spans="1:11">
      <c r="A124" s="11" t="s">
        <v>154</v>
      </c>
      <c r="B124" s="6" t="s">
        <v>155</v>
      </c>
      <c r="C124" s="24">
        <v>7500</v>
      </c>
      <c r="D124" s="99">
        <v>0</v>
      </c>
      <c r="E124" s="99">
        <f>SUM(C124:D124)</f>
        <v>7500</v>
      </c>
      <c r="F124" s="24">
        <v>7500</v>
      </c>
      <c r="G124" s="99">
        <v>0</v>
      </c>
      <c r="H124" s="99">
        <f>SUM(F124:G124)</f>
        <v>7500</v>
      </c>
      <c r="I124" s="24">
        <v>7500</v>
      </c>
      <c r="J124" s="99">
        <v>0</v>
      </c>
      <c r="K124" s="99">
        <f>SUM(I124:J124)</f>
        <v>7500</v>
      </c>
    </row>
    <row r="125" spans="1:11">
      <c r="A125" s="11" t="s">
        <v>156</v>
      </c>
      <c r="B125" s="6" t="s">
        <v>157</v>
      </c>
      <c r="C125" s="78">
        <v>25800</v>
      </c>
      <c r="D125" s="94">
        <v>0</v>
      </c>
      <c r="E125" s="94">
        <f t="shared" ref="E125:E127" si="97">SUM(C125:D125)</f>
        <v>25800</v>
      </c>
      <c r="F125" s="7">
        <v>25800</v>
      </c>
      <c r="G125" s="94">
        <v>0</v>
      </c>
      <c r="H125" s="94">
        <f t="shared" ref="H125:H127" si="98">SUM(F125:G125)</f>
        <v>25800</v>
      </c>
      <c r="I125" s="7">
        <v>25800</v>
      </c>
      <c r="J125" s="94">
        <v>0</v>
      </c>
      <c r="K125" s="94">
        <f t="shared" ref="K125:K127" si="99">SUM(I125:J125)</f>
        <v>25800</v>
      </c>
    </row>
    <row r="126" spans="1:11">
      <c r="A126" s="11" t="s">
        <v>158</v>
      </c>
      <c r="B126" s="6" t="s">
        <v>159</v>
      </c>
      <c r="C126" s="78">
        <v>45400</v>
      </c>
      <c r="D126" s="94">
        <v>0</v>
      </c>
      <c r="E126" s="94">
        <f t="shared" si="97"/>
        <v>45400</v>
      </c>
      <c r="F126" s="7">
        <v>45400</v>
      </c>
      <c r="G126" s="94">
        <v>0</v>
      </c>
      <c r="H126" s="94">
        <f t="shared" si="98"/>
        <v>45400</v>
      </c>
      <c r="I126" s="7">
        <v>45400</v>
      </c>
      <c r="J126" s="94">
        <v>0</v>
      </c>
      <c r="K126" s="94">
        <f t="shared" si="99"/>
        <v>45400</v>
      </c>
    </row>
    <row r="127" spans="1:11">
      <c r="A127" s="11" t="s">
        <v>160</v>
      </c>
      <c r="B127" s="6" t="s">
        <v>161</v>
      </c>
      <c r="C127" s="78">
        <v>0</v>
      </c>
      <c r="D127" s="94">
        <v>0</v>
      </c>
      <c r="E127" s="94">
        <f t="shared" si="97"/>
        <v>0</v>
      </c>
      <c r="F127" s="7">
        <v>0</v>
      </c>
      <c r="G127" s="94">
        <v>0</v>
      </c>
      <c r="H127" s="94">
        <f t="shared" si="98"/>
        <v>0</v>
      </c>
      <c r="I127" s="7">
        <v>0</v>
      </c>
      <c r="J127" s="94">
        <v>0</v>
      </c>
      <c r="K127" s="94">
        <f t="shared" si="99"/>
        <v>0</v>
      </c>
    </row>
    <row r="128" spans="1:11">
      <c r="A128" s="11" t="s">
        <v>162</v>
      </c>
      <c r="B128" s="6" t="s">
        <v>163</v>
      </c>
      <c r="C128" s="78"/>
      <c r="D128" s="94">
        <v>0</v>
      </c>
      <c r="E128" s="94">
        <f>SUM(C128:D128)</f>
        <v>0</v>
      </c>
      <c r="F128" s="7"/>
      <c r="G128" s="94">
        <v>0</v>
      </c>
      <c r="H128" s="94">
        <f>SUM(F128:G128)</f>
        <v>0</v>
      </c>
      <c r="I128" s="7"/>
      <c r="J128" s="94">
        <v>0</v>
      </c>
      <c r="K128" s="94">
        <f>SUM(I128:J128)</f>
        <v>0</v>
      </c>
    </row>
    <row r="129" spans="1:14">
      <c r="A129" s="11" t="s">
        <v>164</v>
      </c>
      <c r="B129" s="6" t="s">
        <v>165</v>
      </c>
      <c r="C129" s="78">
        <v>246350</v>
      </c>
      <c r="D129" s="94">
        <v>23000</v>
      </c>
      <c r="E129" s="94">
        <f t="shared" ref="E129:E131" si="100">SUM(C129:D129)</f>
        <v>269350</v>
      </c>
      <c r="F129" s="7">
        <v>250000</v>
      </c>
      <c r="G129" s="94">
        <v>0</v>
      </c>
      <c r="H129" s="94">
        <f t="shared" ref="H129:H131" si="101">SUM(F129:G129)</f>
        <v>250000</v>
      </c>
      <c r="I129" s="7">
        <v>255000</v>
      </c>
      <c r="J129" s="94">
        <v>0</v>
      </c>
      <c r="K129" s="94">
        <f t="shared" ref="K129:K131" si="102">SUM(I129:J129)</f>
        <v>255000</v>
      </c>
    </row>
    <row r="130" spans="1:14">
      <c r="A130" s="11" t="s">
        <v>166</v>
      </c>
      <c r="B130" s="6" t="s">
        <v>167</v>
      </c>
      <c r="C130" s="78">
        <v>2500</v>
      </c>
      <c r="D130" s="94">
        <v>700</v>
      </c>
      <c r="E130" s="94">
        <f t="shared" si="100"/>
        <v>3200</v>
      </c>
      <c r="F130" s="7">
        <v>2500</v>
      </c>
      <c r="G130" s="94">
        <v>0</v>
      </c>
      <c r="H130" s="94">
        <f t="shared" si="101"/>
        <v>2500</v>
      </c>
      <c r="I130" s="7">
        <v>2500</v>
      </c>
      <c r="J130" s="94">
        <v>0</v>
      </c>
      <c r="K130" s="94">
        <f t="shared" si="102"/>
        <v>2500</v>
      </c>
    </row>
    <row r="131" spans="1:14">
      <c r="A131" s="11" t="s">
        <v>168</v>
      </c>
      <c r="B131" s="6" t="s">
        <v>169</v>
      </c>
      <c r="C131" s="78">
        <v>10150</v>
      </c>
      <c r="D131" s="94">
        <v>-2384</v>
      </c>
      <c r="E131" s="94">
        <f t="shared" si="100"/>
        <v>7766</v>
      </c>
      <c r="F131" s="7">
        <v>11000</v>
      </c>
      <c r="G131" s="94">
        <v>0</v>
      </c>
      <c r="H131" s="94">
        <f t="shared" si="101"/>
        <v>11000</v>
      </c>
      <c r="I131" s="7">
        <v>12000</v>
      </c>
      <c r="J131" s="94">
        <v>0</v>
      </c>
      <c r="K131" s="94">
        <f t="shared" si="102"/>
        <v>12000</v>
      </c>
    </row>
    <row r="132" spans="1:14">
      <c r="A132" s="8" t="s">
        <v>170</v>
      </c>
      <c r="B132" s="9" t="s">
        <v>11</v>
      </c>
      <c r="C132" s="25">
        <f t="shared" ref="C132:I132" si="103">SUM(C113:C131)</f>
        <v>1039024</v>
      </c>
      <c r="D132" s="100">
        <f>SUM(D111:D131)</f>
        <v>31432</v>
      </c>
      <c r="E132" s="100">
        <f>SUM(C132:D132)</f>
        <v>1070456</v>
      </c>
      <c r="F132" s="25">
        <f t="shared" si="103"/>
        <v>1049524</v>
      </c>
      <c r="G132" s="100">
        <f>SUM(G113:G131)</f>
        <v>0</v>
      </c>
      <c r="H132" s="100">
        <f>SUM(F132:G132)</f>
        <v>1049524</v>
      </c>
      <c r="I132" s="25">
        <f t="shared" si="103"/>
        <v>1055524</v>
      </c>
      <c r="J132" s="100">
        <f>SUM(J111:J131)</f>
        <v>0</v>
      </c>
      <c r="K132" s="100">
        <f>SUM(I132:J132)</f>
        <v>1055524</v>
      </c>
    </row>
    <row r="133" spans="1:14">
      <c r="A133" s="8"/>
      <c r="B133" s="9" t="s">
        <v>171</v>
      </c>
      <c r="C133" s="25">
        <f>C112+C107+C104+C83+C57+C54+C48+C44+C41+C32+C26+C23+C21+C19+C16+C13+C10+C132</f>
        <v>46207016</v>
      </c>
      <c r="D133" s="100">
        <f>D132+D112+D107+D104+D83+D57+D54+D48+D44+D41+D32+D26+D23+D21+D19+D16+D13+D10</f>
        <v>3440179</v>
      </c>
      <c r="E133" s="100">
        <f>SUM(C133:D133)</f>
        <v>49647195</v>
      </c>
      <c r="F133" s="25">
        <f>F112+F107+F104+F83+F57+F54+F48+F44+F41+F32+F26+F23+F21+F19+F16+F13+F10+F132</f>
        <v>47807536</v>
      </c>
      <c r="G133" s="100">
        <f>G132+G112+G107+G104+G83+G57+G54+G48+G44+G41+G32+G26+G23+G21+G19+G16+G13+G10</f>
        <v>1761686</v>
      </c>
      <c r="H133" s="100">
        <f>SUM(F133:G133)</f>
        <v>49569222</v>
      </c>
      <c r="I133" s="25">
        <f>I112+I107+I104+I83+I57+I54+I48+I44+I41+I32+I26+I23+I21+I19+I16+I13+I10+I132</f>
        <v>47122677</v>
      </c>
      <c r="J133" s="100">
        <f>J132+J112+J107+J104+J83+J57+J54+J48+J44+J41+J32+J26+J23+J21+J19+J16+J13+J10</f>
        <v>0</v>
      </c>
      <c r="K133" s="100">
        <f>SUM(I133:J133)</f>
        <v>47122677</v>
      </c>
      <c r="M133" s="35"/>
    </row>
    <row r="134" spans="1:14">
      <c r="A134" s="26" t="s">
        <v>172</v>
      </c>
      <c r="B134" s="27" t="s">
        <v>173</v>
      </c>
      <c r="C134" s="84">
        <v>2976077</v>
      </c>
      <c r="D134" s="97">
        <v>-779287</v>
      </c>
      <c r="E134" s="97">
        <f>SUM(C134:D134)</f>
        <v>2196790</v>
      </c>
      <c r="F134" s="7">
        <v>0</v>
      </c>
      <c r="G134" s="94">
        <v>0</v>
      </c>
      <c r="H134" s="94">
        <f>SUM(F134:G134)</f>
        <v>0</v>
      </c>
      <c r="I134" s="7">
        <v>0</v>
      </c>
      <c r="J134" s="97">
        <v>0</v>
      </c>
      <c r="K134" s="97">
        <f>SUM(I134:J134)</f>
        <v>0</v>
      </c>
    </row>
    <row r="135" spans="1:14">
      <c r="A135" s="26"/>
      <c r="B135" s="27" t="s">
        <v>358</v>
      </c>
      <c r="C135" s="78">
        <v>0</v>
      </c>
      <c r="D135" s="97">
        <v>85690</v>
      </c>
      <c r="E135" s="97">
        <f t="shared" ref="E135:E144" si="104">SUM(C135:D135)</f>
        <v>85690</v>
      </c>
      <c r="F135" s="7">
        <v>0</v>
      </c>
      <c r="G135" s="94">
        <v>85690</v>
      </c>
      <c r="H135" s="94">
        <f t="shared" ref="H135:H144" si="105">SUM(F135:G135)</f>
        <v>85690</v>
      </c>
      <c r="I135" s="7">
        <v>0</v>
      </c>
      <c r="J135" s="94">
        <v>0</v>
      </c>
      <c r="K135" s="94">
        <f t="shared" ref="K135:K144" si="106">SUM(I135:J135)</f>
        <v>0</v>
      </c>
    </row>
    <row r="136" spans="1:14">
      <c r="A136" s="26"/>
      <c r="B136" s="29" t="s">
        <v>310</v>
      </c>
      <c r="C136" s="78">
        <v>1013760</v>
      </c>
      <c r="D136" s="97">
        <v>-1013760</v>
      </c>
      <c r="E136" s="97">
        <f t="shared" si="104"/>
        <v>0</v>
      </c>
      <c r="F136" s="84">
        <v>3161486</v>
      </c>
      <c r="G136" s="97">
        <v>-3161486</v>
      </c>
      <c r="H136" s="97">
        <f t="shared" si="105"/>
        <v>0</v>
      </c>
      <c r="I136" s="84">
        <v>1520640</v>
      </c>
      <c r="J136" s="97">
        <v>-1520640</v>
      </c>
      <c r="K136" s="97">
        <f t="shared" si="106"/>
        <v>0</v>
      </c>
      <c r="L136" s="58"/>
      <c r="M136" s="58"/>
      <c r="N136" s="59"/>
    </row>
    <row r="137" spans="1:14">
      <c r="A137" s="26"/>
      <c r="B137" s="29" t="s">
        <v>357</v>
      </c>
      <c r="C137" s="78">
        <v>0</v>
      </c>
      <c r="D137" s="97">
        <v>945000</v>
      </c>
      <c r="E137" s="97">
        <f t="shared" si="104"/>
        <v>945000</v>
      </c>
      <c r="F137" s="7">
        <v>0</v>
      </c>
      <c r="G137" s="94">
        <v>0</v>
      </c>
      <c r="H137" s="94">
        <f t="shared" si="105"/>
        <v>0</v>
      </c>
      <c r="I137" s="7">
        <v>0</v>
      </c>
      <c r="J137" s="94">
        <v>0</v>
      </c>
      <c r="K137" s="94">
        <f t="shared" si="106"/>
        <v>0</v>
      </c>
      <c r="L137" s="59"/>
      <c r="M137" s="59"/>
      <c r="N137" s="59"/>
    </row>
    <row r="138" spans="1:14">
      <c r="A138" s="26"/>
      <c r="B138" s="27" t="s">
        <v>363</v>
      </c>
      <c r="C138" s="78">
        <v>0</v>
      </c>
      <c r="D138" s="97">
        <v>68659</v>
      </c>
      <c r="E138" s="97">
        <f t="shared" si="104"/>
        <v>68659</v>
      </c>
      <c r="F138" s="7">
        <v>0</v>
      </c>
      <c r="G138" s="94">
        <v>58659</v>
      </c>
      <c r="H138" s="94">
        <f t="shared" si="105"/>
        <v>58659</v>
      </c>
      <c r="I138" s="7">
        <v>0</v>
      </c>
      <c r="J138" s="94">
        <v>0</v>
      </c>
      <c r="K138" s="94">
        <f t="shared" si="106"/>
        <v>0</v>
      </c>
      <c r="L138" s="59"/>
      <c r="M138" s="59"/>
      <c r="N138" s="59"/>
    </row>
    <row r="139" spans="1:14">
      <c r="A139" s="26"/>
      <c r="B139" s="27" t="s">
        <v>364</v>
      </c>
      <c r="C139" s="78">
        <v>0</v>
      </c>
      <c r="D139" s="97">
        <v>212500</v>
      </c>
      <c r="E139" s="97">
        <f t="shared" si="104"/>
        <v>212500</v>
      </c>
      <c r="F139" s="7">
        <v>0</v>
      </c>
      <c r="G139" s="97">
        <v>212500</v>
      </c>
      <c r="H139" s="97">
        <f t="shared" si="105"/>
        <v>212500</v>
      </c>
      <c r="I139" s="7">
        <v>0</v>
      </c>
      <c r="J139" s="94">
        <v>0</v>
      </c>
      <c r="K139" s="94">
        <f t="shared" si="106"/>
        <v>0</v>
      </c>
      <c r="L139" s="59"/>
      <c r="M139" s="59"/>
      <c r="N139" s="59"/>
    </row>
    <row r="140" spans="1:14" s="76" customFormat="1">
      <c r="A140" s="134"/>
      <c r="B140" s="116" t="s">
        <v>378</v>
      </c>
      <c r="C140" s="94">
        <v>0</v>
      </c>
      <c r="D140" s="94">
        <v>0</v>
      </c>
      <c r="E140" s="94">
        <v>0</v>
      </c>
      <c r="F140" s="94">
        <v>0</v>
      </c>
      <c r="G140" s="97">
        <v>1700000</v>
      </c>
      <c r="H140" s="97">
        <f>SUM(F140:G140)</f>
        <v>1700000</v>
      </c>
      <c r="I140" s="78">
        <v>0</v>
      </c>
      <c r="J140" s="94">
        <v>0</v>
      </c>
      <c r="K140" s="94">
        <f t="shared" ref="K140" si="107">SUM(I140:J140)</f>
        <v>0</v>
      </c>
      <c r="L140" s="59"/>
      <c r="M140" s="59"/>
      <c r="N140" s="59"/>
    </row>
    <row r="141" spans="1:14">
      <c r="A141" s="26"/>
      <c r="B141" s="6" t="s">
        <v>366</v>
      </c>
      <c r="C141" s="78">
        <v>0</v>
      </c>
      <c r="D141" s="97">
        <v>50000</v>
      </c>
      <c r="E141" s="97">
        <f t="shared" si="104"/>
        <v>50000</v>
      </c>
      <c r="F141" s="7">
        <v>0</v>
      </c>
      <c r="G141" s="97">
        <v>100000</v>
      </c>
      <c r="H141" s="97">
        <f t="shared" si="105"/>
        <v>100000</v>
      </c>
      <c r="I141" s="7">
        <v>0</v>
      </c>
      <c r="J141" s="94">
        <v>0</v>
      </c>
      <c r="K141" s="94">
        <f t="shared" si="106"/>
        <v>0</v>
      </c>
      <c r="L141" s="59"/>
      <c r="M141" s="59"/>
      <c r="N141" s="59"/>
    </row>
    <row r="142" spans="1:14">
      <c r="A142" s="26"/>
      <c r="B142" s="6" t="s">
        <v>174</v>
      </c>
      <c r="C142" s="78">
        <v>596283</v>
      </c>
      <c r="D142" s="97">
        <v>0</v>
      </c>
      <c r="E142" s="97">
        <f t="shared" si="104"/>
        <v>596283</v>
      </c>
      <c r="F142" s="7">
        <v>0</v>
      </c>
      <c r="G142" s="94">
        <v>0</v>
      </c>
      <c r="H142" s="94">
        <f t="shared" si="105"/>
        <v>0</v>
      </c>
      <c r="I142" s="7">
        <v>0</v>
      </c>
      <c r="J142" s="94">
        <v>0</v>
      </c>
      <c r="K142" s="94">
        <f t="shared" si="106"/>
        <v>0</v>
      </c>
      <c r="L142" s="59"/>
      <c r="M142" s="59"/>
      <c r="N142" s="59"/>
    </row>
    <row r="143" spans="1:14">
      <c r="A143" s="26"/>
      <c r="B143" s="27" t="s">
        <v>175</v>
      </c>
      <c r="C143" s="78">
        <v>1764065</v>
      </c>
      <c r="D143" s="97">
        <v>-1764065</v>
      </c>
      <c r="E143" s="97">
        <f t="shared" si="104"/>
        <v>0</v>
      </c>
      <c r="F143" s="84">
        <v>4116150</v>
      </c>
      <c r="G143" s="97">
        <v>-1183112</v>
      </c>
      <c r="H143" s="97">
        <f t="shared" si="105"/>
        <v>2933038</v>
      </c>
      <c r="I143" s="84">
        <v>0</v>
      </c>
      <c r="J143" s="94">
        <v>3866962</v>
      </c>
      <c r="K143" s="94">
        <f t="shared" si="106"/>
        <v>3866962</v>
      </c>
      <c r="L143" s="58"/>
      <c r="M143" s="59"/>
      <c r="N143" s="59"/>
    </row>
    <row r="144" spans="1:14">
      <c r="A144" s="26"/>
      <c r="B144" s="27" t="s">
        <v>367</v>
      </c>
      <c r="C144" s="78">
        <v>0</v>
      </c>
      <c r="D144" s="97">
        <v>107525</v>
      </c>
      <c r="E144" s="97">
        <f t="shared" si="104"/>
        <v>107525</v>
      </c>
      <c r="F144" s="7">
        <v>0</v>
      </c>
      <c r="G144" s="97">
        <v>0</v>
      </c>
      <c r="H144" s="97">
        <f t="shared" si="105"/>
        <v>0</v>
      </c>
      <c r="I144" s="7">
        <v>0</v>
      </c>
      <c r="J144" s="94">
        <v>0</v>
      </c>
      <c r="K144" s="94">
        <f t="shared" si="106"/>
        <v>0</v>
      </c>
      <c r="L144" s="59"/>
      <c r="M144" s="59"/>
      <c r="N144" s="59"/>
    </row>
    <row r="145" spans="1:14">
      <c r="A145" s="26"/>
      <c r="B145" s="30" t="s">
        <v>176</v>
      </c>
      <c r="C145" s="31">
        <f>SUM(C134:C144)</f>
        <v>6350185</v>
      </c>
      <c r="D145" s="101">
        <f>SUM(D134:D144)</f>
        <v>-2087738</v>
      </c>
      <c r="E145" s="101">
        <f>SUM(C145:D145)</f>
        <v>4262447</v>
      </c>
      <c r="F145" s="31">
        <f>SUM(F134:F144)</f>
        <v>7277636</v>
      </c>
      <c r="G145" s="101">
        <f>SUM(G134:G144)</f>
        <v>-2187749</v>
      </c>
      <c r="H145" s="101">
        <f>SUM(F145:G145)</f>
        <v>5089887</v>
      </c>
      <c r="I145" s="31">
        <f>SUM(I134:I144)</f>
        <v>1520640</v>
      </c>
      <c r="J145" s="101">
        <f>SUM(J134:J144)</f>
        <v>2346322</v>
      </c>
      <c r="K145" s="101">
        <f>SUM(I145:J145)</f>
        <v>3866962</v>
      </c>
      <c r="L145" s="59"/>
      <c r="M145" s="59"/>
      <c r="N145" s="59"/>
    </row>
    <row r="146" spans="1:14">
      <c r="A146" s="26"/>
      <c r="B146" s="30" t="s">
        <v>177</v>
      </c>
      <c r="C146" s="78">
        <v>38716</v>
      </c>
      <c r="D146" s="94">
        <v>0</v>
      </c>
      <c r="E146" s="94">
        <f>SUM(C146:D146)</f>
        <v>38716</v>
      </c>
      <c r="F146" s="7">
        <v>0</v>
      </c>
      <c r="G146" s="94">
        <v>0</v>
      </c>
      <c r="H146" s="94">
        <f>SUM(F146:G146)</f>
        <v>0</v>
      </c>
      <c r="I146" s="7">
        <v>0</v>
      </c>
      <c r="J146" s="94">
        <v>0</v>
      </c>
      <c r="K146" s="94">
        <f>SUM(I146:J146)</f>
        <v>0</v>
      </c>
    </row>
    <row r="147" spans="1:14">
      <c r="A147" s="26"/>
      <c r="B147" s="30" t="s">
        <v>178</v>
      </c>
      <c r="C147" s="78">
        <v>25978</v>
      </c>
      <c r="D147" s="94">
        <v>0</v>
      </c>
      <c r="E147" s="94">
        <f t="shared" ref="E147:E149" si="108">SUM(C147:D147)</f>
        <v>25978</v>
      </c>
      <c r="F147" s="7">
        <v>0</v>
      </c>
      <c r="G147" s="94">
        <v>0</v>
      </c>
      <c r="H147" s="94">
        <f t="shared" ref="H147:H149" si="109">SUM(F147:G147)</f>
        <v>0</v>
      </c>
      <c r="I147" s="7">
        <v>0</v>
      </c>
      <c r="J147" s="94">
        <v>0</v>
      </c>
      <c r="K147" s="94">
        <f t="shared" ref="K147:K149" si="110">SUM(I147:J147)</f>
        <v>0</v>
      </c>
    </row>
    <row r="148" spans="1:14">
      <c r="A148" s="26"/>
      <c r="B148" s="30" t="s">
        <v>179</v>
      </c>
      <c r="C148" s="78">
        <v>0</v>
      </c>
      <c r="D148" s="94">
        <v>0</v>
      </c>
      <c r="E148" s="94">
        <f t="shared" si="108"/>
        <v>0</v>
      </c>
      <c r="F148" s="7">
        <v>0</v>
      </c>
      <c r="G148" s="94">
        <v>0</v>
      </c>
      <c r="H148" s="94">
        <f t="shared" si="109"/>
        <v>0</v>
      </c>
      <c r="I148" s="7">
        <v>0</v>
      </c>
      <c r="J148" s="94">
        <v>0</v>
      </c>
      <c r="K148" s="94">
        <f t="shared" si="110"/>
        <v>0</v>
      </c>
    </row>
    <row r="149" spans="1:14">
      <c r="A149" s="26"/>
      <c r="B149" s="30" t="s">
        <v>180</v>
      </c>
      <c r="C149" s="84">
        <v>6404761</v>
      </c>
      <c r="D149" s="97">
        <v>0</v>
      </c>
      <c r="E149" s="94">
        <f t="shared" si="108"/>
        <v>6404761</v>
      </c>
      <c r="F149" s="57">
        <v>0</v>
      </c>
      <c r="G149" s="97">
        <v>0</v>
      </c>
      <c r="H149" s="97">
        <f t="shared" si="109"/>
        <v>0</v>
      </c>
      <c r="I149" s="57">
        <v>0</v>
      </c>
      <c r="J149" s="97">
        <v>0</v>
      </c>
      <c r="K149" s="97">
        <f t="shared" si="110"/>
        <v>0</v>
      </c>
    </row>
    <row r="150" spans="1:14">
      <c r="A150" s="16"/>
      <c r="B150" s="32" t="s">
        <v>181</v>
      </c>
      <c r="C150" s="10">
        <f>C145+C133+C149+C146+C147</f>
        <v>59026656</v>
      </c>
      <c r="D150" s="95">
        <f>D149+D148+D147+D146+D145+D133</f>
        <v>1352441</v>
      </c>
      <c r="E150" s="95">
        <f>E149+E148+E147+E146+E145+E133</f>
        <v>60379097</v>
      </c>
      <c r="F150" s="33">
        <f>F145+F133+F149+F146+F147</f>
        <v>55085172</v>
      </c>
      <c r="G150" s="114">
        <f>G149+G148+G147+G146+G145+G133</f>
        <v>-426063</v>
      </c>
      <c r="H150" s="114">
        <f>H149+H148+H147+H146+H145+H133</f>
        <v>54659109</v>
      </c>
      <c r="I150" s="33">
        <f>I145+I133+I149+I146+I147</f>
        <v>48643317</v>
      </c>
      <c r="J150" s="95">
        <f>J149+J148+J147+J146+J145+J133</f>
        <v>2346322</v>
      </c>
      <c r="K150" s="95">
        <f>K149+K148+K147+K146+K145+K133</f>
        <v>50989639</v>
      </c>
    </row>
    <row r="151" spans="1:14">
      <c r="A151" s="1"/>
      <c r="B151" s="34"/>
      <c r="I151" s="35"/>
    </row>
    <row r="152" spans="1:14">
      <c r="A152" s="1"/>
      <c r="B152" s="34"/>
      <c r="I152" s="35"/>
    </row>
    <row r="153" spans="1:14" ht="15.45">
      <c r="A153" s="1"/>
      <c r="B153" s="192" t="s">
        <v>469</v>
      </c>
      <c r="I153" s="35"/>
    </row>
    <row r="154" spans="1:14">
      <c r="A154" s="1"/>
      <c r="B154" s="36"/>
      <c r="I154" s="35"/>
    </row>
    <row r="155" spans="1:14">
      <c r="A155" s="1"/>
      <c r="B155" s="193" t="s">
        <v>470</v>
      </c>
      <c r="I155" s="35"/>
    </row>
    <row r="156" spans="1:14">
      <c r="A156" s="1"/>
      <c r="B156" s="193" t="s">
        <v>471</v>
      </c>
      <c r="F156" s="51"/>
      <c r="G156" s="51"/>
      <c r="J156" s="51"/>
      <c r="K156" s="64"/>
    </row>
    <row r="157" spans="1:14" s="76" customFormat="1">
      <c r="A157" s="1"/>
      <c r="B157" s="193"/>
      <c r="C157" s="88"/>
      <c r="D157" s="88"/>
      <c r="E157" s="88"/>
      <c r="F157" s="51"/>
      <c r="G157" s="51"/>
      <c r="J157" s="51"/>
      <c r="K157" s="64"/>
    </row>
    <row r="158" spans="1:14" s="76" customFormat="1">
      <c r="A158" s="1"/>
      <c r="B158" s="193"/>
      <c r="C158" s="88"/>
      <c r="D158" s="88"/>
      <c r="E158" s="88"/>
      <c r="F158" s="51"/>
      <c r="G158" s="51"/>
      <c r="J158" s="51"/>
      <c r="K158" s="64"/>
    </row>
    <row r="159" spans="1:14" s="76" customFormat="1">
      <c r="A159" s="1"/>
      <c r="B159" s="193"/>
      <c r="C159" s="88"/>
      <c r="D159" s="88"/>
      <c r="E159" s="88"/>
      <c r="F159" s="51"/>
      <c r="G159" s="51"/>
      <c r="J159" s="51"/>
      <c r="K159" s="64"/>
    </row>
    <row r="160" spans="1:14" ht="15.45">
      <c r="A160" s="190" t="s">
        <v>467</v>
      </c>
      <c r="B160" s="36"/>
      <c r="F160" s="52"/>
      <c r="G160" s="86"/>
      <c r="J160" s="86"/>
      <c r="K160" s="52"/>
    </row>
    <row r="161" spans="1:11" ht="15.45">
      <c r="A161" s="191" t="s">
        <v>313</v>
      </c>
      <c r="F161" s="53"/>
      <c r="G161" s="87"/>
      <c r="J161" s="87"/>
      <c r="K161" s="52"/>
    </row>
    <row r="162" spans="1:11" ht="15.45">
      <c r="A162" s="191" t="s">
        <v>465</v>
      </c>
      <c r="F162" s="52"/>
      <c r="G162" s="86"/>
      <c r="J162" s="86"/>
      <c r="K162" s="52"/>
    </row>
    <row r="163" spans="1:11" ht="15.45">
      <c r="A163" s="191" t="s">
        <v>466</v>
      </c>
      <c r="I163" s="35"/>
    </row>
    <row r="164" spans="1:11">
      <c r="I164" s="35"/>
    </row>
    <row r="165" spans="1:11" ht="15.45">
      <c r="A165" s="1"/>
      <c r="B165" s="189" t="s">
        <v>182</v>
      </c>
      <c r="I165" s="35"/>
    </row>
    <row r="166" spans="1:11" ht="25.5" customHeight="1">
      <c r="A166" s="37" t="s">
        <v>1</v>
      </c>
      <c r="B166" s="38" t="s">
        <v>2</v>
      </c>
      <c r="C166" s="4" t="s">
        <v>3</v>
      </c>
      <c r="D166" s="93" t="s">
        <v>339</v>
      </c>
      <c r="E166" s="93" t="s">
        <v>340</v>
      </c>
      <c r="F166" s="4" t="s">
        <v>4</v>
      </c>
      <c r="G166" s="93" t="s">
        <v>339</v>
      </c>
      <c r="H166" s="93" t="s">
        <v>341</v>
      </c>
      <c r="I166" s="4" t="s">
        <v>5</v>
      </c>
      <c r="J166" s="93" t="s">
        <v>339</v>
      </c>
      <c r="K166" s="93" t="s">
        <v>342</v>
      </c>
    </row>
    <row r="167" spans="1:11">
      <c r="A167" s="5" t="s">
        <v>183</v>
      </c>
      <c r="B167" s="125" t="s">
        <v>184</v>
      </c>
      <c r="C167" s="82">
        <v>1517652</v>
      </c>
      <c r="D167" s="102">
        <v>-13300</v>
      </c>
      <c r="E167" s="102">
        <f t="shared" ref="E167:E168" si="111">SUM(C167:D167)</f>
        <v>1504352</v>
      </c>
      <c r="F167" s="22">
        <v>1438671</v>
      </c>
      <c r="G167" s="102">
        <v>11252</v>
      </c>
      <c r="H167" s="102">
        <f t="shared" ref="H167:H168" si="112">SUM(F167:G167)</f>
        <v>1449923</v>
      </c>
      <c r="I167" s="22">
        <v>1438671</v>
      </c>
      <c r="J167" s="102">
        <v>0</v>
      </c>
      <c r="K167" s="102">
        <f t="shared" ref="K167:K168" si="113">SUM(I167:J167)</f>
        <v>1438671</v>
      </c>
    </row>
    <row r="168" spans="1:11">
      <c r="A168" s="5"/>
      <c r="B168" s="125" t="s">
        <v>185</v>
      </c>
      <c r="C168" s="82">
        <v>30900</v>
      </c>
      <c r="D168" s="102">
        <v>0</v>
      </c>
      <c r="E168" s="102">
        <f t="shared" si="111"/>
        <v>30900</v>
      </c>
      <c r="F168" s="22">
        <v>30900</v>
      </c>
      <c r="G168" s="102">
        <v>0</v>
      </c>
      <c r="H168" s="102">
        <f t="shared" si="112"/>
        <v>30900</v>
      </c>
      <c r="I168" s="22">
        <v>30900</v>
      </c>
      <c r="J168" s="102">
        <v>0</v>
      </c>
      <c r="K168" s="102">
        <f t="shared" si="113"/>
        <v>30900</v>
      </c>
    </row>
    <row r="169" spans="1:11">
      <c r="A169" s="5" t="s">
        <v>183</v>
      </c>
      <c r="B169" s="133" t="s">
        <v>186</v>
      </c>
      <c r="C169" s="84">
        <v>331654</v>
      </c>
      <c r="D169" s="71">
        <v>7800</v>
      </c>
      <c r="E169" s="71">
        <f>SUM(C169:D169)</f>
        <v>339454</v>
      </c>
      <c r="F169" s="13">
        <v>267854</v>
      </c>
      <c r="G169" s="128">
        <v>0</v>
      </c>
      <c r="H169" s="79">
        <f>SUM(F169:G169)</f>
        <v>267854</v>
      </c>
      <c r="I169" s="13">
        <v>267854</v>
      </c>
      <c r="J169" s="71">
        <v>0</v>
      </c>
      <c r="K169" s="71">
        <f>SUM(I169:J169)</f>
        <v>267854</v>
      </c>
    </row>
    <row r="170" spans="1:11">
      <c r="A170" s="5" t="s">
        <v>183</v>
      </c>
      <c r="B170" s="133" t="s">
        <v>187</v>
      </c>
      <c r="C170" s="85">
        <v>633360</v>
      </c>
      <c r="D170" s="62">
        <v>-12000</v>
      </c>
      <c r="E170" s="62">
        <f t="shared" ref="E170:E172" si="114">SUM(C170:D170)</f>
        <v>621360</v>
      </c>
      <c r="F170" s="55">
        <v>592944</v>
      </c>
      <c r="G170" s="129">
        <v>5120</v>
      </c>
      <c r="H170" s="55">
        <f t="shared" ref="H170:H172" si="115">SUM(F170:G170)</f>
        <v>598064</v>
      </c>
      <c r="I170" s="55">
        <v>592944</v>
      </c>
      <c r="J170" s="62">
        <v>0</v>
      </c>
      <c r="K170" s="62">
        <f t="shared" ref="K170:K172" si="116">SUM(I170:J170)</f>
        <v>592944</v>
      </c>
    </row>
    <row r="171" spans="1:11">
      <c r="A171" s="5" t="s">
        <v>183</v>
      </c>
      <c r="B171" s="125" t="s">
        <v>188</v>
      </c>
      <c r="C171" s="85">
        <v>453523</v>
      </c>
      <c r="D171" s="103">
        <v>0</v>
      </c>
      <c r="E171" s="103">
        <f t="shared" si="114"/>
        <v>453523</v>
      </c>
      <c r="F171" s="22">
        <v>441671</v>
      </c>
      <c r="G171" s="102">
        <v>0</v>
      </c>
      <c r="H171" s="102">
        <f t="shared" si="115"/>
        <v>441671</v>
      </c>
      <c r="I171" s="22">
        <v>441671</v>
      </c>
      <c r="J171" s="103">
        <v>0</v>
      </c>
      <c r="K171" s="103">
        <f t="shared" si="116"/>
        <v>441671</v>
      </c>
    </row>
    <row r="172" spans="1:11">
      <c r="A172" s="5" t="s">
        <v>189</v>
      </c>
      <c r="B172" s="21" t="s">
        <v>190</v>
      </c>
      <c r="C172" s="85">
        <v>14405</v>
      </c>
      <c r="D172" s="62">
        <v>0</v>
      </c>
      <c r="E172" s="62">
        <f t="shared" si="114"/>
        <v>14405</v>
      </c>
      <c r="F172" s="55">
        <v>0</v>
      </c>
      <c r="G172" s="129">
        <v>0</v>
      </c>
      <c r="H172" s="55">
        <f t="shared" si="115"/>
        <v>0</v>
      </c>
      <c r="I172" s="45">
        <v>0</v>
      </c>
      <c r="J172" s="62">
        <v>0</v>
      </c>
      <c r="K172" s="62">
        <f t="shared" si="116"/>
        <v>0</v>
      </c>
    </row>
    <row r="173" spans="1:11">
      <c r="A173" s="5" t="s">
        <v>189</v>
      </c>
      <c r="B173" s="21" t="s">
        <v>109</v>
      </c>
      <c r="C173" s="85">
        <v>12107</v>
      </c>
      <c r="D173" s="62">
        <v>0</v>
      </c>
      <c r="E173" s="62">
        <f t="shared" ref="E173:E174" si="117">SUM(C173:D173)</f>
        <v>12107</v>
      </c>
      <c r="F173" s="55">
        <v>0</v>
      </c>
      <c r="G173" s="55">
        <v>0</v>
      </c>
      <c r="H173" s="55">
        <f t="shared" ref="H173:H174" si="118">SUM(F173:G173)</f>
        <v>0</v>
      </c>
      <c r="I173" s="45">
        <v>0</v>
      </c>
      <c r="J173" s="62">
        <v>0</v>
      </c>
      <c r="K173" s="62">
        <f t="shared" ref="K173:K174" si="119">SUM(I173:J173)</f>
        <v>0</v>
      </c>
    </row>
    <row r="174" spans="1:11">
      <c r="A174" s="5" t="s">
        <v>183</v>
      </c>
      <c r="B174" s="6" t="s">
        <v>191</v>
      </c>
      <c r="C174" s="85">
        <v>0</v>
      </c>
      <c r="D174" s="62">
        <v>128696</v>
      </c>
      <c r="E174" s="62">
        <f t="shared" si="117"/>
        <v>128696</v>
      </c>
      <c r="F174" s="55">
        <v>0</v>
      </c>
      <c r="G174" s="55">
        <v>0</v>
      </c>
      <c r="H174" s="55">
        <f t="shared" si="118"/>
        <v>0</v>
      </c>
      <c r="I174" s="45">
        <v>0</v>
      </c>
      <c r="J174" s="62">
        <v>0</v>
      </c>
      <c r="K174" s="62">
        <f t="shared" si="119"/>
        <v>0</v>
      </c>
    </row>
    <row r="175" spans="1:11">
      <c r="A175" s="5" t="s">
        <v>192</v>
      </c>
      <c r="B175" s="6" t="s">
        <v>193</v>
      </c>
      <c r="C175" s="85">
        <v>97500</v>
      </c>
      <c r="D175" s="103">
        <v>0</v>
      </c>
      <c r="E175" s="103">
        <f>SUM(C175:D175)</f>
        <v>97500</v>
      </c>
      <c r="F175" s="22">
        <v>92000</v>
      </c>
      <c r="G175" s="102">
        <v>0</v>
      </c>
      <c r="H175" s="102">
        <f>SUM(F175:G175)</f>
        <v>92000</v>
      </c>
      <c r="I175" s="22">
        <v>92000</v>
      </c>
      <c r="J175" s="103">
        <v>18700</v>
      </c>
      <c r="K175" s="103">
        <f>SUM(I175:J175)</f>
        <v>110700</v>
      </c>
    </row>
    <row r="176" spans="1:11">
      <c r="A176" s="5" t="s">
        <v>183</v>
      </c>
      <c r="B176" s="6" t="s">
        <v>194</v>
      </c>
      <c r="C176" s="85">
        <v>26155</v>
      </c>
      <c r="D176" s="62">
        <v>-8196</v>
      </c>
      <c r="E176" s="62">
        <f t="shared" ref="E176:E179" si="120">SUM(C176:D176)</f>
        <v>17959</v>
      </c>
      <c r="F176" s="56">
        <v>25350</v>
      </c>
      <c r="G176" s="83">
        <v>0</v>
      </c>
      <c r="H176" s="83">
        <f t="shared" ref="H176:H179" si="121">SUM(F176:G176)</f>
        <v>25350</v>
      </c>
      <c r="I176" s="56">
        <v>25350</v>
      </c>
      <c r="J176" s="62">
        <v>0</v>
      </c>
      <c r="K176" s="62">
        <f t="shared" ref="K176:K179" si="122">SUM(I176:J176)</f>
        <v>25350</v>
      </c>
    </row>
    <row r="177" spans="1:11">
      <c r="A177" s="5" t="s">
        <v>195</v>
      </c>
      <c r="B177" s="6" t="s">
        <v>196</v>
      </c>
      <c r="C177" s="82">
        <v>130000</v>
      </c>
      <c r="D177" s="83">
        <v>-60000</v>
      </c>
      <c r="E177" s="83">
        <f t="shared" si="120"/>
        <v>70000</v>
      </c>
      <c r="F177" s="55">
        <v>0</v>
      </c>
      <c r="G177" s="55">
        <v>0</v>
      </c>
      <c r="H177" s="55">
        <f t="shared" si="121"/>
        <v>0</v>
      </c>
      <c r="I177" s="45">
        <v>0</v>
      </c>
      <c r="J177" s="83">
        <v>0</v>
      </c>
      <c r="K177" s="83">
        <f t="shared" si="122"/>
        <v>0</v>
      </c>
    </row>
    <row r="178" spans="1:11">
      <c r="A178" s="5" t="s">
        <v>197</v>
      </c>
      <c r="B178" s="6" t="s">
        <v>198</v>
      </c>
      <c r="C178" s="82">
        <v>1200000</v>
      </c>
      <c r="D178" s="102">
        <v>0</v>
      </c>
      <c r="E178" s="102">
        <f t="shared" si="120"/>
        <v>1200000</v>
      </c>
      <c r="F178" s="22">
        <v>1200000</v>
      </c>
      <c r="G178" s="102">
        <v>0</v>
      </c>
      <c r="H178" s="102">
        <f t="shared" si="121"/>
        <v>1200000</v>
      </c>
      <c r="I178" s="22">
        <v>1200000</v>
      </c>
      <c r="J178" s="102">
        <v>0</v>
      </c>
      <c r="K178" s="102">
        <f t="shared" si="122"/>
        <v>1200000</v>
      </c>
    </row>
    <row r="179" spans="1:11">
      <c r="A179" s="5" t="s">
        <v>197</v>
      </c>
      <c r="B179" s="6" t="s">
        <v>199</v>
      </c>
      <c r="C179" s="82">
        <v>3819328</v>
      </c>
      <c r="D179" s="102">
        <v>0</v>
      </c>
      <c r="E179" s="102">
        <f t="shared" si="120"/>
        <v>3819328</v>
      </c>
      <c r="F179" s="22">
        <v>3819328</v>
      </c>
      <c r="G179" s="102">
        <v>0</v>
      </c>
      <c r="H179" s="102">
        <f t="shared" si="121"/>
        <v>3819328</v>
      </c>
      <c r="I179" s="22">
        <v>3819328</v>
      </c>
      <c r="J179" s="102">
        <v>0</v>
      </c>
      <c r="K179" s="102">
        <f t="shared" si="122"/>
        <v>3819328</v>
      </c>
    </row>
    <row r="180" spans="1:11">
      <c r="A180" s="15" t="s">
        <v>200</v>
      </c>
      <c r="B180" s="9" t="s">
        <v>201</v>
      </c>
      <c r="C180" s="40">
        <f>SUM(C167:C179)</f>
        <v>8266584</v>
      </c>
      <c r="D180" s="104">
        <f>SUM(D164:D179)</f>
        <v>43000</v>
      </c>
      <c r="E180" s="104">
        <f>SUM(C180:D180)</f>
        <v>8309584</v>
      </c>
      <c r="F180" s="40">
        <f>SUM(F167:F179)</f>
        <v>7908718</v>
      </c>
      <c r="G180" s="104">
        <f>SUM(G164:G179)</f>
        <v>16372</v>
      </c>
      <c r="H180" s="104">
        <f>SUM(F180:G180)</f>
        <v>7925090</v>
      </c>
      <c r="I180" s="40">
        <f>SUM(I167:I179)</f>
        <v>7908718</v>
      </c>
      <c r="J180" s="104">
        <f>SUM(J164:J179)</f>
        <v>18700</v>
      </c>
      <c r="K180" s="104">
        <f>SUM(I180:J180)</f>
        <v>7927418</v>
      </c>
    </row>
    <row r="181" spans="1:11">
      <c r="A181" s="5" t="s">
        <v>202</v>
      </c>
      <c r="B181" s="6" t="s">
        <v>203</v>
      </c>
      <c r="C181" s="82">
        <v>1302483</v>
      </c>
      <c r="D181" s="83">
        <v>55280</v>
      </c>
      <c r="E181" s="83">
        <f t="shared" ref="E181" si="123">SUM(C181:D181)</f>
        <v>1357763</v>
      </c>
      <c r="F181" s="62">
        <v>1224930</v>
      </c>
      <c r="G181" s="130">
        <v>13630</v>
      </c>
      <c r="H181" s="62">
        <f t="shared" ref="H181" si="124">SUM(F181:G181)</f>
        <v>1238560</v>
      </c>
      <c r="I181" s="63">
        <v>1224930</v>
      </c>
      <c r="J181" s="83">
        <v>0</v>
      </c>
      <c r="K181" s="83">
        <f t="shared" ref="K181" si="125">SUM(I181:J181)</f>
        <v>1224930</v>
      </c>
    </row>
    <row r="182" spans="1:11">
      <c r="A182" s="15" t="s">
        <v>204</v>
      </c>
      <c r="B182" s="9" t="s">
        <v>205</v>
      </c>
      <c r="C182" s="40">
        <f>SUM(C181:C181)</f>
        <v>1302483</v>
      </c>
      <c r="D182" s="104">
        <f>SUM(D181:D181)</f>
        <v>55280</v>
      </c>
      <c r="E182" s="104">
        <f>SUM(C182:D182)</f>
        <v>1357763</v>
      </c>
      <c r="F182" s="40">
        <f>SUM(F181:F181)</f>
        <v>1224930</v>
      </c>
      <c r="G182" s="104">
        <f>SUM(G181)</f>
        <v>13630</v>
      </c>
      <c r="H182" s="104">
        <f>SUM(F182:G182)</f>
        <v>1238560</v>
      </c>
      <c r="I182" s="40">
        <f>SUM(I181:I181)</f>
        <v>1224930</v>
      </c>
      <c r="J182" s="104">
        <f>SUM(J181)</f>
        <v>0</v>
      </c>
      <c r="K182" s="104">
        <f>SUM(I182:J182)</f>
        <v>1224930</v>
      </c>
    </row>
    <row r="183" spans="1:11">
      <c r="A183" s="41" t="s">
        <v>206</v>
      </c>
      <c r="B183" s="42" t="s">
        <v>377</v>
      </c>
      <c r="C183" s="89">
        <v>1458913</v>
      </c>
      <c r="D183" s="105">
        <v>2335300</v>
      </c>
      <c r="E183" s="105">
        <f>SUM(C183:D183)</f>
        <v>3794213</v>
      </c>
      <c r="F183" s="39">
        <v>995987</v>
      </c>
      <c r="G183" s="108">
        <v>781429</v>
      </c>
      <c r="H183" s="108">
        <f>SUM(F183:G183)</f>
        <v>1777416</v>
      </c>
      <c r="I183" s="39">
        <v>995987</v>
      </c>
      <c r="J183" s="105">
        <v>0</v>
      </c>
      <c r="K183" s="105">
        <f>SUM(I183:J183)</f>
        <v>995987</v>
      </c>
    </row>
    <row r="184" spans="1:11" ht="15.75" customHeight="1">
      <c r="A184" s="41" t="s">
        <v>207</v>
      </c>
      <c r="B184" s="42" t="s">
        <v>208</v>
      </c>
      <c r="C184" s="91">
        <v>1554152</v>
      </c>
      <c r="D184" s="106">
        <v>124066</v>
      </c>
      <c r="E184" s="106">
        <f t="shared" ref="E184:E186" si="126">SUM(C184:D184)</f>
        <v>1678218</v>
      </c>
      <c r="F184" s="43">
        <v>1100000</v>
      </c>
      <c r="G184" s="115">
        <v>0</v>
      </c>
      <c r="H184" s="115">
        <f t="shared" ref="H184:H186" si="127">SUM(F184:G184)</f>
        <v>1100000</v>
      </c>
      <c r="I184" s="43">
        <v>1100000</v>
      </c>
      <c r="J184" s="106">
        <v>0</v>
      </c>
      <c r="K184" s="106">
        <f t="shared" ref="K184:K186" si="128">SUM(I184:J184)</f>
        <v>1100000</v>
      </c>
    </row>
    <row r="185" spans="1:11" ht="13.5" customHeight="1">
      <c r="A185" s="41" t="s">
        <v>206</v>
      </c>
      <c r="B185" s="42" t="s">
        <v>209</v>
      </c>
      <c r="C185" s="92">
        <v>28255</v>
      </c>
      <c r="D185" s="107">
        <v>0</v>
      </c>
      <c r="E185" s="107">
        <f t="shared" si="126"/>
        <v>28255</v>
      </c>
      <c r="F185" s="55">
        <v>0</v>
      </c>
      <c r="G185" s="55">
        <v>0</v>
      </c>
      <c r="H185" s="55">
        <f t="shared" si="127"/>
        <v>0</v>
      </c>
      <c r="I185" s="45">
        <v>0</v>
      </c>
      <c r="J185" s="107">
        <v>0</v>
      </c>
      <c r="K185" s="107">
        <f t="shared" si="128"/>
        <v>0</v>
      </c>
    </row>
    <row r="186" spans="1:11" ht="13.5" customHeight="1">
      <c r="A186" s="41" t="s">
        <v>206</v>
      </c>
      <c r="B186" s="42" t="s">
        <v>210</v>
      </c>
      <c r="C186" s="92">
        <v>141202</v>
      </c>
      <c r="D186" s="107">
        <v>0</v>
      </c>
      <c r="E186" s="107">
        <f t="shared" si="126"/>
        <v>141202</v>
      </c>
      <c r="F186" s="55">
        <v>0</v>
      </c>
      <c r="G186" s="55">
        <v>0</v>
      </c>
      <c r="H186" s="55">
        <f t="shared" si="127"/>
        <v>0</v>
      </c>
      <c r="I186" s="45">
        <v>0</v>
      </c>
      <c r="J186" s="107">
        <v>0</v>
      </c>
      <c r="K186" s="107">
        <f t="shared" si="128"/>
        <v>0</v>
      </c>
    </row>
    <row r="187" spans="1:11" ht="13.5" customHeight="1">
      <c r="A187" s="41" t="s">
        <v>206</v>
      </c>
      <c r="B187" s="42" t="s">
        <v>211</v>
      </c>
      <c r="C187" s="89">
        <v>13706</v>
      </c>
      <c r="D187" s="105">
        <v>0</v>
      </c>
      <c r="E187" s="105">
        <f>SUM(C187:D187)</f>
        <v>13706</v>
      </c>
      <c r="F187" s="39">
        <v>13706</v>
      </c>
      <c r="G187" s="108">
        <v>0</v>
      </c>
      <c r="H187" s="108">
        <f>SUM(F187:G187)</f>
        <v>13706</v>
      </c>
      <c r="I187" s="45">
        <v>0</v>
      </c>
      <c r="J187" s="105">
        <v>0</v>
      </c>
      <c r="K187" s="105">
        <f>SUM(I187:J187)</f>
        <v>0</v>
      </c>
    </row>
    <row r="188" spans="1:11" ht="13.5" customHeight="1">
      <c r="A188" s="41" t="s">
        <v>206</v>
      </c>
      <c r="B188" s="44" t="s">
        <v>212</v>
      </c>
      <c r="C188" s="92">
        <v>301605</v>
      </c>
      <c r="D188" s="107">
        <v>0</v>
      </c>
      <c r="E188" s="107">
        <f t="shared" ref="E188:E190" si="129">SUM(C188:D188)</f>
        <v>301605</v>
      </c>
      <c r="F188" s="60">
        <v>0</v>
      </c>
      <c r="G188" s="60">
        <v>0</v>
      </c>
      <c r="H188" s="60">
        <f t="shared" ref="H188:H190" si="130">SUM(F188:G188)</f>
        <v>0</v>
      </c>
      <c r="I188" s="24">
        <v>0</v>
      </c>
      <c r="J188" s="107">
        <v>0</v>
      </c>
      <c r="K188" s="107">
        <f t="shared" ref="K188:K190" si="131">SUM(I188:J188)</f>
        <v>0</v>
      </c>
    </row>
    <row r="189" spans="1:11" ht="13.5" customHeight="1">
      <c r="A189" s="41" t="s">
        <v>207</v>
      </c>
      <c r="B189" s="42" t="s">
        <v>213</v>
      </c>
      <c r="C189" s="24">
        <v>59662</v>
      </c>
      <c r="D189" s="60">
        <v>0</v>
      </c>
      <c r="E189" s="60">
        <f t="shared" si="129"/>
        <v>59662</v>
      </c>
      <c r="F189" s="60">
        <v>33684</v>
      </c>
      <c r="G189" s="60">
        <v>0</v>
      </c>
      <c r="H189" s="60">
        <f t="shared" si="130"/>
        <v>33684</v>
      </c>
      <c r="I189" s="60">
        <v>33684</v>
      </c>
      <c r="J189" s="60">
        <v>0</v>
      </c>
      <c r="K189" s="60">
        <f t="shared" si="131"/>
        <v>33684</v>
      </c>
    </row>
    <row r="190" spans="1:11">
      <c r="A190" s="41" t="s">
        <v>207</v>
      </c>
      <c r="B190" s="42" t="s">
        <v>214</v>
      </c>
      <c r="C190" s="24">
        <v>1113702</v>
      </c>
      <c r="D190" s="60">
        <v>1215078</v>
      </c>
      <c r="E190" s="60">
        <f t="shared" si="129"/>
        <v>2328780</v>
      </c>
      <c r="F190" s="60">
        <v>50000</v>
      </c>
      <c r="G190" s="60">
        <v>2713225</v>
      </c>
      <c r="H190" s="60">
        <f t="shared" si="130"/>
        <v>2763225</v>
      </c>
      <c r="I190" s="60">
        <v>50000</v>
      </c>
      <c r="J190" s="60">
        <v>0</v>
      </c>
      <c r="K190" s="60">
        <f t="shared" si="131"/>
        <v>50000</v>
      </c>
    </row>
    <row r="191" spans="1:11">
      <c r="A191" s="15" t="s">
        <v>215</v>
      </c>
      <c r="B191" s="9" t="s">
        <v>216</v>
      </c>
      <c r="C191" s="40">
        <f>SUM(C183:C190)</f>
        <v>4671197</v>
      </c>
      <c r="D191" s="104">
        <f>SUM(D183:D190)</f>
        <v>3674444</v>
      </c>
      <c r="E191" s="104">
        <f>SUM(C191:D191)</f>
        <v>8345641</v>
      </c>
      <c r="F191" s="40">
        <f>SUM(F183:F190)</f>
        <v>2193377</v>
      </c>
      <c r="G191" s="104">
        <f>SUM(G183:G190)</f>
        <v>3494654</v>
      </c>
      <c r="H191" s="104">
        <f>SUM(F191:G191)</f>
        <v>5688031</v>
      </c>
      <c r="I191" s="40">
        <f>SUM(I183:I190)</f>
        <v>2179671</v>
      </c>
      <c r="J191" s="104">
        <f>SUM(J183:J190)</f>
        <v>0</v>
      </c>
      <c r="K191" s="104">
        <f>SUM(I191:J191)</f>
        <v>2179671</v>
      </c>
    </row>
    <row r="192" spans="1:11">
      <c r="A192" s="5" t="s">
        <v>217</v>
      </c>
      <c r="B192" s="6" t="s">
        <v>218</v>
      </c>
      <c r="C192" s="85">
        <v>133379</v>
      </c>
      <c r="D192" s="62">
        <v>12000</v>
      </c>
      <c r="E192" s="62">
        <f t="shared" ref="E192" si="132">SUM(C192:D192)</f>
        <v>145379</v>
      </c>
      <c r="F192" s="56">
        <v>94663</v>
      </c>
      <c r="G192" s="83">
        <v>0</v>
      </c>
      <c r="H192" s="83">
        <f t="shared" ref="H192" si="133">SUM(F192:G192)</f>
        <v>94663</v>
      </c>
      <c r="I192" s="56">
        <v>94663</v>
      </c>
      <c r="J192" s="62">
        <v>0</v>
      </c>
      <c r="K192" s="62">
        <f t="shared" ref="K192" si="134">SUM(I192:J192)</f>
        <v>94663</v>
      </c>
    </row>
    <row r="193" spans="1:11">
      <c r="A193" s="15" t="s">
        <v>219</v>
      </c>
      <c r="B193" s="9" t="s">
        <v>220</v>
      </c>
      <c r="C193" s="40">
        <f>SUM(C192)</f>
        <v>133379</v>
      </c>
      <c r="D193" s="104">
        <f>SUM(D192)</f>
        <v>12000</v>
      </c>
      <c r="E193" s="104">
        <f>SUM(C193:D193)</f>
        <v>145379</v>
      </c>
      <c r="F193" s="40">
        <f t="shared" ref="F193:I193" si="135">SUM(F192)</f>
        <v>94663</v>
      </c>
      <c r="G193" s="104">
        <f>SUM(G192)</f>
        <v>0</v>
      </c>
      <c r="H193" s="104">
        <f>SUM(F193:G193)</f>
        <v>94663</v>
      </c>
      <c r="I193" s="40">
        <f t="shared" si="135"/>
        <v>94663</v>
      </c>
      <c r="J193" s="104">
        <f>SUM(J192)</f>
        <v>0</v>
      </c>
      <c r="K193" s="104">
        <f>SUM(I193:J193)</f>
        <v>94663</v>
      </c>
    </row>
    <row r="194" spans="1:11">
      <c r="A194" s="5" t="s">
        <v>221</v>
      </c>
      <c r="B194" s="6" t="s">
        <v>222</v>
      </c>
      <c r="C194" s="24">
        <v>1365430</v>
      </c>
      <c r="D194" s="60">
        <v>30600</v>
      </c>
      <c r="E194" s="60">
        <f t="shared" ref="E194" si="136">SUM(C194:D194)</f>
        <v>1396030</v>
      </c>
      <c r="F194" s="13">
        <v>1154050</v>
      </c>
      <c r="G194" s="71">
        <v>0</v>
      </c>
      <c r="H194" s="79">
        <f t="shared" ref="H194" si="137">SUM(F194:G194)</f>
        <v>1154050</v>
      </c>
      <c r="I194" s="13">
        <v>1154050</v>
      </c>
      <c r="J194" s="60">
        <v>0</v>
      </c>
      <c r="K194" s="60">
        <f t="shared" ref="K194" si="138">SUM(I194:J194)</f>
        <v>1154050</v>
      </c>
    </row>
    <row r="195" spans="1:11">
      <c r="A195" s="5" t="s">
        <v>221</v>
      </c>
      <c r="B195" s="6" t="s">
        <v>223</v>
      </c>
      <c r="C195" s="84">
        <v>1715265</v>
      </c>
      <c r="D195" s="71">
        <v>-21400</v>
      </c>
      <c r="E195" s="71">
        <f>SUM(C195:D195)</f>
        <v>1693865</v>
      </c>
      <c r="F195" s="13">
        <v>1113038</v>
      </c>
      <c r="G195" s="128">
        <v>332859</v>
      </c>
      <c r="H195" s="79">
        <f>SUM(F195:G195)</f>
        <v>1445897</v>
      </c>
      <c r="I195" s="13">
        <v>1113038</v>
      </c>
      <c r="J195" s="71">
        <v>0</v>
      </c>
      <c r="K195" s="71">
        <f>SUM(I195:J195)</f>
        <v>1113038</v>
      </c>
    </row>
    <row r="196" spans="1:11">
      <c r="A196" s="5" t="s">
        <v>224</v>
      </c>
      <c r="B196" s="6" t="s">
        <v>225</v>
      </c>
      <c r="C196" s="24">
        <v>433000</v>
      </c>
      <c r="D196" s="99">
        <v>20000</v>
      </c>
      <c r="E196" s="99">
        <f t="shared" ref="E196:E197" si="139">SUM(C196:D196)</f>
        <v>453000</v>
      </c>
      <c r="F196" s="24">
        <v>425000</v>
      </c>
      <c r="G196" s="99">
        <v>0</v>
      </c>
      <c r="H196" s="99">
        <f t="shared" ref="H196:H197" si="140">SUM(F196:G196)</f>
        <v>425000</v>
      </c>
      <c r="I196" s="24">
        <v>425000</v>
      </c>
      <c r="J196" s="99">
        <v>0</v>
      </c>
      <c r="K196" s="99">
        <f t="shared" ref="K196:K197" si="141">SUM(I196:J196)</f>
        <v>425000</v>
      </c>
    </row>
    <row r="197" spans="1:11">
      <c r="A197" s="5" t="s">
        <v>226</v>
      </c>
      <c r="B197" s="6" t="s">
        <v>227</v>
      </c>
      <c r="C197" s="24">
        <v>43500</v>
      </c>
      <c r="D197" s="99">
        <v>0</v>
      </c>
      <c r="E197" s="99">
        <f t="shared" si="139"/>
        <v>43500</v>
      </c>
      <c r="F197" s="24">
        <v>38500</v>
      </c>
      <c r="G197" s="99">
        <v>0</v>
      </c>
      <c r="H197" s="99">
        <f t="shared" si="140"/>
        <v>38500</v>
      </c>
      <c r="I197" s="24">
        <v>38500</v>
      </c>
      <c r="J197" s="99">
        <v>0</v>
      </c>
      <c r="K197" s="99">
        <f t="shared" si="141"/>
        <v>38500</v>
      </c>
    </row>
    <row r="198" spans="1:11">
      <c r="A198" s="15" t="s">
        <v>228</v>
      </c>
      <c r="B198" s="9" t="s">
        <v>229</v>
      </c>
      <c r="C198" s="40">
        <f>SUM(C194:C197)</f>
        <v>3557195</v>
      </c>
      <c r="D198" s="104">
        <f>SUM(D194:D197)</f>
        <v>29200</v>
      </c>
      <c r="E198" s="104">
        <f>SUM(C198:D198)</f>
        <v>3586395</v>
      </c>
      <c r="F198" s="40">
        <f>SUM(F194:F197)</f>
        <v>2730588</v>
      </c>
      <c r="G198" s="104">
        <f>SUM(G194:G197)</f>
        <v>332859</v>
      </c>
      <c r="H198" s="104">
        <f>SUM(F198:G198)</f>
        <v>3063447</v>
      </c>
      <c r="I198" s="40">
        <f>SUM(I194:I197)</f>
        <v>2730588</v>
      </c>
      <c r="J198" s="104">
        <f>SUM(J184:J197)</f>
        <v>0</v>
      </c>
      <c r="K198" s="104">
        <f>SUM(I198:J198)</f>
        <v>2730588</v>
      </c>
    </row>
    <row r="199" spans="1:11">
      <c r="A199" s="46" t="s">
        <v>230</v>
      </c>
      <c r="B199" s="6" t="s">
        <v>231</v>
      </c>
      <c r="C199" s="24">
        <v>589537</v>
      </c>
      <c r="D199" s="99">
        <v>0</v>
      </c>
      <c r="E199" s="99">
        <f t="shared" ref="E199:E200" si="142">SUM(C199:D199)</f>
        <v>589537</v>
      </c>
      <c r="F199" s="24">
        <v>518490</v>
      </c>
      <c r="G199" s="99">
        <v>4922</v>
      </c>
      <c r="H199" s="99">
        <f t="shared" ref="H199:H200" si="143">SUM(F199:G199)</f>
        <v>523412</v>
      </c>
      <c r="I199" s="24">
        <v>518490</v>
      </c>
      <c r="J199" s="99">
        <v>0</v>
      </c>
      <c r="K199" s="99">
        <f t="shared" ref="K199:K200" si="144">SUM(I199:J199)</f>
        <v>518490</v>
      </c>
    </row>
    <row r="200" spans="1:11">
      <c r="A200" s="46" t="s">
        <v>232</v>
      </c>
      <c r="B200" s="6" t="s">
        <v>233</v>
      </c>
      <c r="C200" s="24">
        <v>195224</v>
      </c>
      <c r="D200" s="60">
        <v>0</v>
      </c>
      <c r="E200" s="60">
        <f t="shared" si="142"/>
        <v>195224</v>
      </c>
      <c r="F200" s="55">
        <v>61772</v>
      </c>
      <c r="G200" s="55">
        <v>0</v>
      </c>
      <c r="H200" s="55">
        <f t="shared" si="143"/>
        <v>61772</v>
      </c>
      <c r="I200" s="45">
        <v>0</v>
      </c>
      <c r="J200" s="60">
        <v>0</v>
      </c>
      <c r="K200" s="60">
        <f t="shared" si="144"/>
        <v>0</v>
      </c>
    </row>
    <row r="201" spans="1:11">
      <c r="A201" s="15" t="s">
        <v>234</v>
      </c>
      <c r="B201" s="9" t="s">
        <v>235</v>
      </c>
      <c r="C201" s="40">
        <f>SUM(C199:C200)</f>
        <v>784761</v>
      </c>
      <c r="D201" s="104">
        <f>SUM(D199:D200)</f>
        <v>0</v>
      </c>
      <c r="E201" s="104">
        <f>SUM(C201:D201)</f>
        <v>784761</v>
      </c>
      <c r="F201" s="40">
        <f t="shared" ref="F201:I201" si="145">SUM(F199:F200)</f>
        <v>580262</v>
      </c>
      <c r="G201" s="104">
        <f>SUM(G199:G200)</f>
        <v>4922</v>
      </c>
      <c r="H201" s="104">
        <f>SUM(F201:G201)</f>
        <v>585184</v>
      </c>
      <c r="I201" s="40">
        <f t="shared" si="145"/>
        <v>518490</v>
      </c>
      <c r="J201" s="104">
        <f>SUM(J187:J200)</f>
        <v>0</v>
      </c>
      <c r="K201" s="104">
        <f>SUM(I201:J201)</f>
        <v>518490</v>
      </c>
    </row>
    <row r="202" spans="1:11">
      <c r="A202" s="5" t="s">
        <v>236</v>
      </c>
      <c r="B202" s="6" t="s">
        <v>237</v>
      </c>
      <c r="C202" s="82">
        <v>106785</v>
      </c>
      <c r="D202" s="102">
        <v>0</v>
      </c>
      <c r="E202" s="102">
        <f>SUM(C202:D202)</f>
        <v>106785</v>
      </c>
      <c r="F202" s="22">
        <v>100830</v>
      </c>
      <c r="G202" s="102">
        <v>1280</v>
      </c>
      <c r="H202" s="102">
        <f>SUM(F202:G202)</f>
        <v>102110</v>
      </c>
      <c r="I202" s="22">
        <v>100830</v>
      </c>
      <c r="J202" s="102">
        <v>0</v>
      </c>
      <c r="K202" s="102">
        <f>SUM(I202:J202)</f>
        <v>100830</v>
      </c>
    </row>
    <row r="203" spans="1:11" ht="17.5" customHeight="1">
      <c r="A203" s="41" t="s">
        <v>238</v>
      </c>
      <c r="B203" s="6" t="s">
        <v>239</v>
      </c>
      <c r="C203" s="78">
        <v>1076526</v>
      </c>
      <c r="D203" s="71">
        <v>9769</v>
      </c>
      <c r="E203" s="71">
        <f t="shared" ref="E203:E204" si="146">SUM(C203:D203)</f>
        <v>1086295</v>
      </c>
      <c r="F203" s="55">
        <v>980356</v>
      </c>
      <c r="G203" s="129">
        <v>18300</v>
      </c>
      <c r="H203" s="55">
        <f t="shared" ref="H203:H204" si="147">SUM(F203:G203)</f>
        <v>998656</v>
      </c>
      <c r="I203" s="55">
        <v>980356</v>
      </c>
      <c r="J203" s="79">
        <v>0</v>
      </c>
      <c r="K203" s="79">
        <f t="shared" ref="K203:K204" si="148">SUM(I203:J203)</f>
        <v>980356</v>
      </c>
    </row>
    <row r="204" spans="1:11">
      <c r="A204" s="41" t="s">
        <v>238</v>
      </c>
      <c r="B204" s="6" t="s">
        <v>240</v>
      </c>
      <c r="C204" s="78">
        <v>456076</v>
      </c>
      <c r="D204" s="79">
        <v>200</v>
      </c>
      <c r="E204" s="79">
        <f t="shared" si="146"/>
        <v>456276</v>
      </c>
      <c r="F204" s="55">
        <v>410720</v>
      </c>
      <c r="G204" s="129">
        <v>5973</v>
      </c>
      <c r="H204" s="55">
        <f t="shared" si="147"/>
        <v>416693</v>
      </c>
      <c r="I204" s="55">
        <v>410720</v>
      </c>
      <c r="J204" s="79">
        <v>0</v>
      </c>
      <c r="K204" s="79">
        <f t="shared" si="148"/>
        <v>410720</v>
      </c>
    </row>
    <row r="205" spans="1:11">
      <c r="A205" s="41" t="s">
        <v>238</v>
      </c>
      <c r="B205" s="6" t="s">
        <v>241</v>
      </c>
      <c r="C205" s="78">
        <v>130947</v>
      </c>
      <c r="D205" s="71">
        <v>0</v>
      </c>
      <c r="E205" s="79">
        <f>SUM(C205:D205)</f>
        <v>130947</v>
      </c>
      <c r="F205" s="13">
        <v>126756</v>
      </c>
      <c r="G205" s="128">
        <v>2347</v>
      </c>
      <c r="H205" s="79">
        <f>SUM(F205:G205)</f>
        <v>129103</v>
      </c>
      <c r="I205" s="13">
        <v>126756</v>
      </c>
      <c r="J205" s="79">
        <v>0</v>
      </c>
      <c r="K205" s="79">
        <f>SUM(I205:J205)</f>
        <v>126756</v>
      </c>
    </row>
    <row r="206" spans="1:11">
      <c r="A206" s="41" t="s">
        <v>242</v>
      </c>
      <c r="B206" s="6" t="s">
        <v>243</v>
      </c>
      <c r="C206" s="78">
        <v>738462</v>
      </c>
      <c r="D206" s="71">
        <v>53159</v>
      </c>
      <c r="E206" s="71">
        <f t="shared" ref="E206:E212" si="149">SUM(C206:D206)</f>
        <v>791621</v>
      </c>
      <c r="F206" s="13">
        <v>673134</v>
      </c>
      <c r="G206" s="128">
        <v>3927</v>
      </c>
      <c r="H206" s="79">
        <f t="shared" ref="H206:H212" si="150">SUM(F206:G206)</f>
        <v>677061</v>
      </c>
      <c r="I206" s="13">
        <v>673134</v>
      </c>
      <c r="J206" s="79">
        <v>0</v>
      </c>
      <c r="K206" s="79">
        <f t="shared" ref="K206:K212" si="151">SUM(I206:J206)</f>
        <v>673134</v>
      </c>
    </row>
    <row r="207" spans="1:11">
      <c r="A207" s="41" t="s">
        <v>244</v>
      </c>
      <c r="B207" s="6" t="s">
        <v>245</v>
      </c>
      <c r="C207" s="78">
        <v>50120</v>
      </c>
      <c r="D207" s="94">
        <v>0</v>
      </c>
      <c r="E207" s="94">
        <f t="shared" si="149"/>
        <v>50120</v>
      </c>
      <c r="F207" s="7">
        <v>50120</v>
      </c>
      <c r="G207" s="94">
        <v>0</v>
      </c>
      <c r="H207" s="94">
        <f t="shared" si="150"/>
        <v>50120</v>
      </c>
      <c r="I207" s="7">
        <v>50120</v>
      </c>
      <c r="J207" s="94">
        <v>0</v>
      </c>
      <c r="K207" s="94">
        <f t="shared" si="151"/>
        <v>50120</v>
      </c>
    </row>
    <row r="208" spans="1:11">
      <c r="A208" s="41" t="s">
        <v>246</v>
      </c>
      <c r="B208" s="6" t="s">
        <v>247</v>
      </c>
      <c r="C208" s="78">
        <v>137665</v>
      </c>
      <c r="D208" s="79">
        <v>28800</v>
      </c>
      <c r="E208" s="79">
        <f t="shared" si="149"/>
        <v>166465</v>
      </c>
      <c r="F208" s="13">
        <v>94830</v>
      </c>
      <c r="G208" s="128">
        <v>0</v>
      </c>
      <c r="H208" s="79">
        <f t="shared" si="150"/>
        <v>94830</v>
      </c>
      <c r="I208" s="13">
        <v>94830</v>
      </c>
      <c r="J208" s="79">
        <v>0</v>
      </c>
      <c r="K208" s="79">
        <f t="shared" si="151"/>
        <v>94830</v>
      </c>
    </row>
    <row r="209" spans="1:11" ht="15.65" customHeight="1">
      <c r="A209" s="41" t="s">
        <v>246</v>
      </c>
      <c r="B209" s="6" t="s">
        <v>248</v>
      </c>
      <c r="C209" s="82">
        <v>482641</v>
      </c>
      <c r="D209" s="103">
        <v>14500</v>
      </c>
      <c r="E209" s="103">
        <f t="shared" si="149"/>
        <v>497141</v>
      </c>
      <c r="F209" s="22">
        <v>433319</v>
      </c>
      <c r="G209" s="102">
        <v>5333</v>
      </c>
      <c r="H209" s="102">
        <f t="shared" si="150"/>
        <v>438652</v>
      </c>
      <c r="I209" s="22">
        <v>433319</v>
      </c>
      <c r="J209" s="102">
        <v>0</v>
      </c>
      <c r="K209" s="102">
        <f t="shared" si="151"/>
        <v>433319</v>
      </c>
    </row>
    <row r="210" spans="1:11">
      <c r="A210" s="41" t="s">
        <v>246</v>
      </c>
      <c r="B210" s="6" t="s">
        <v>106</v>
      </c>
      <c r="C210" s="82">
        <v>30000</v>
      </c>
      <c r="D210" s="83">
        <v>0</v>
      </c>
      <c r="E210" s="83">
        <f t="shared" si="149"/>
        <v>30000</v>
      </c>
      <c r="F210" s="56">
        <v>0</v>
      </c>
      <c r="G210" s="130">
        <v>0</v>
      </c>
      <c r="H210" s="83">
        <f t="shared" si="150"/>
        <v>0</v>
      </c>
      <c r="I210" s="45">
        <v>0</v>
      </c>
      <c r="J210" s="83">
        <v>0</v>
      </c>
      <c r="K210" s="83">
        <f t="shared" si="151"/>
        <v>0</v>
      </c>
    </row>
    <row r="211" spans="1:11">
      <c r="A211" s="41" t="s">
        <v>246</v>
      </c>
      <c r="B211" s="6" t="s">
        <v>249</v>
      </c>
      <c r="C211" s="85">
        <v>33611</v>
      </c>
      <c r="D211" s="103">
        <v>-900</v>
      </c>
      <c r="E211" s="103">
        <f t="shared" si="149"/>
        <v>32711</v>
      </c>
      <c r="F211" s="61">
        <v>26061</v>
      </c>
      <c r="G211" s="102">
        <v>0</v>
      </c>
      <c r="H211" s="103">
        <f t="shared" si="150"/>
        <v>26061</v>
      </c>
      <c r="I211" s="61">
        <v>26061</v>
      </c>
      <c r="J211" s="103">
        <v>0</v>
      </c>
      <c r="K211" s="103">
        <f t="shared" si="151"/>
        <v>26061</v>
      </c>
    </row>
    <row r="212" spans="1:11">
      <c r="A212" s="41" t="s">
        <v>246</v>
      </c>
      <c r="B212" s="6" t="s">
        <v>250</v>
      </c>
      <c r="C212" s="24">
        <v>5600</v>
      </c>
      <c r="D212" s="99">
        <v>8300</v>
      </c>
      <c r="E212" s="99">
        <f t="shared" si="149"/>
        <v>13900</v>
      </c>
      <c r="F212" s="24">
        <v>8500</v>
      </c>
      <c r="G212" s="99">
        <v>0</v>
      </c>
      <c r="H212" s="99">
        <f t="shared" si="150"/>
        <v>8500</v>
      </c>
      <c r="I212" s="24">
        <v>8500</v>
      </c>
      <c r="J212" s="99">
        <v>0</v>
      </c>
      <c r="K212" s="99">
        <f t="shared" si="151"/>
        <v>8500</v>
      </c>
    </row>
    <row r="213" spans="1:11">
      <c r="A213" s="15" t="s">
        <v>251</v>
      </c>
      <c r="B213" s="9" t="s">
        <v>252</v>
      </c>
      <c r="C213" s="40">
        <f>SUM(C202:C212)</f>
        <v>3248433</v>
      </c>
      <c r="D213" s="104">
        <f>SUM(D202:D212)</f>
        <v>113828</v>
      </c>
      <c r="E213" s="104">
        <f>SUM(C213:D213)</f>
        <v>3362261</v>
      </c>
      <c r="F213" s="40">
        <f>SUM(F202:F212)</f>
        <v>2904626</v>
      </c>
      <c r="G213" s="104">
        <f>SUM(G202:G212)</f>
        <v>37160</v>
      </c>
      <c r="H213" s="104">
        <f>SUM(F213:G213)</f>
        <v>2941786</v>
      </c>
      <c r="I213" s="40">
        <f>SUM(I202:I212)</f>
        <v>2904626</v>
      </c>
      <c r="J213" s="104">
        <f>SUM(J198:J212)</f>
        <v>0</v>
      </c>
      <c r="K213" s="104">
        <f>SUM(I213:J213)</f>
        <v>2904626</v>
      </c>
    </row>
    <row r="214" spans="1:11">
      <c r="A214" s="5" t="s">
        <v>253</v>
      </c>
      <c r="B214" s="132" t="s">
        <v>254</v>
      </c>
      <c r="C214" s="78">
        <v>4333457</v>
      </c>
      <c r="D214" s="79">
        <v>46920</v>
      </c>
      <c r="E214" s="79">
        <f>SUM(C214:D214)</f>
        <v>4380377</v>
      </c>
      <c r="F214" s="55">
        <v>4131666</v>
      </c>
      <c r="G214" s="129">
        <v>42883</v>
      </c>
      <c r="H214" s="55">
        <f>SUM(F214:G214)</f>
        <v>4174549</v>
      </c>
      <c r="I214" s="55">
        <v>4131666</v>
      </c>
      <c r="J214" s="79">
        <v>0</v>
      </c>
      <c r="K214" s="79">
        <f>SUM(I214:J214)</f>
        <v>4131666</v>
      </c>
    </row>
    <row r="215" spans="1:11">
      <c r="A215" s="5" t="s">
        <v>255</v>
      </c>
      <c r="B215" s="132" t="s">
        <v>256</v>
      </c>
      <c r="C215" s="78">
        <v>563025</v>
      </c>
      <c r="D215" s="79">
        <v>9412</v>
      </c>
      <c r="E215" s="79">
        <f t="shared" ref="E215:E217" si="152">SUM(C215:D215)</f>
        <v>572437</v>
      </c>
      <c r="F215" s="55">
        <v>541807</v>
      </c>
      <c r="G215" s="129">
        <v>6827</v>
      </c>
      <c r="H215" s="55">
        <f t="shared" ref="H215:H217" si="153">SUM(F215:G215)</f>
        <v>548634</v>
      </c>
      <c r="I215" s="55">
        <v>541807</v>
      </c>
      <c r="J215" s="79">
        <v>0</v>
      </c>
      <c r="K215" s="79">
        <f t="shared" ref="K215:K217" si="154">SUM(I215:J215)</f>
        <v>541807</v>
      </c>
    </row>
    <row r="216" spans="1:11" ht="15" customHeight="1">
      <c r="A216" s="5" t="s">
        <v>253</v>
      </c>
      <c r="B216" s="132" t="s">
        <v>257</v>
      </c>
      <c r="C216" s="78">
        <v>2017847</v>
      </c>
      <c r="D216" s="79">
        <v>36161</v>
      </c>
      <c r="E216" s="79">
        <f t="shared" si="152"/>
        <v>2054008</v>
      </c>
      <c r="F216" s="55">
        <v>1902356</v>
      </c>
      <c r="G216" s="129">
        <v>17708</v>
      </c>
      <c r="H216" s="55">
        <f t="shared" si="153"/>
        <v>1920064</v>
      </c>
      <c r="I216" s="55">
        <v>1902356</v>
      </c>
      <c r="J216" s="79">
        <v>0</v>
      </c>
      <c r="K216" s="79">
        <f t="shared" si="154"/>
        <v>1902356</v>
      </c>
    </row>
    <row r="217" spans="1:11">
      <c r="A217" s="5" t="s">
        <v>253</v>
      </c>
      <c r="B217" s="132" t="s">
        <v>258</v>
      </c>
      <c r="C217" s="78">
        <v>1114430</v>
      </c>
      <c r="D217" s="79">
        <v>24131</v>
      </c>
      <c r="E217" s="79">
        <f t="shared" si="152"/>
        <v>1138561</v>
      </c>
      <c r="F217" s="55">
        <v>1045213</v>
      </c>
      <c r="G217" s="129">
        <v>11734</v>
      </c>
      <c r="H217" s="55">
        <f t="shared" si="153"/>
        <v>1056947</v>
      </c>
      <c r="I217" s="55">
        <v>1045213</v>
      </c>
      <c r="J217" s="79">
        <v>0</v>
      </c>
      <c r="K217" s="79">
        <f t="shared" si="154"/>
        <v>1045213</v>
      </c>
    </row>
    <row r="218" spans="1:11">
      <c r="A218" s="5" t="s">
        <v>253</v>
      </c>
      <c r="B218" s="132" t="s">
        <v>259</v>
      </c>
      <c r="C218" s="82">
        <v>2004201</v>
      </c>
      <c r="D218" s="83">
        <v>12301</v>
      </c>
      <c r="E218" s="83">
        <f>SUM(C218:D218)</f>
        <v>2016502</v>
      </c>
      <c r="F218" s="55">
        <v>1834752</v>
      </c>
      <c r="G218" s="129">
        <v>19000</v>
      </c>
      <c r="H218" s="55">
        <f>SUM(F218:G218)</f>
        <v>1853752</v>
      </c>
      <c r="I218" s="55">
        <v>1834752</v>
      </c>
      <c r="J218" s="83">
        <v>0</v>
      </c>
      <c r="K218" s="83">
        <f>SUM(I218:J218)</f>
        <v>1834752</v>
      </c>
    </row>
    <row r="219" spans="1:11">
      <c r="A219" s="5" t="s">
        <v>260</v>
      </c>
      <c r="B219" s="132" t="s">
        <v>261</v>
      </c>
      <c r="C219" s="78">
        <v>1389086</v>
      </c>
      <c r="D219" s="94">
        <v>12581</v>
      </c>
      <c r="E219" s="94">
        <f t="shared" ref="E219:E221" si="155">SUM(C219:D219)</f>
        <v>1401667</v>
      </c>
      <c r="F219" s="7">
        <v>1312601</v>
      </c>
      <c r="G219" s="94">
        <v>18135</v>
      </c>
      <c r="H219" s="94">
        <f t="shared" ref="H219:H221" si="156">SUM(F219:G219)</f>
        <v>1330736</v>
      </c>
      <c r="I219" s="7">
        <v>1312601</v>
      </c>
      <c r="J219" s="94">
        <v>0</v>
      </c>
      <c r="K219" s="94">
        <f t="shared" ref="K219:K221" si="157">SUM(I219:J219)</f>
        <v>1312601</v>
      </c>
    </row>
    <row r="220" spans="1:11">
      <c r="A220" s="5" t="s">
        <v>260</v>
      </c>
      <c r="B220" s="132" t="s">
        <v>262</v>
      </c>
      <c r="C220" s="78">
        <v>1070189</v>
      </c>
      <c r="D220" s="71">
        <v>8863</v>
      </c>
      <c r="E220" s="79">
        <f t="shared" si="155"/>
        <v>1079052</v>
      </c>
      <c r="F220" s="55">
        <v>998164</v>
      </c>
      <c r="G220" s="129">
        <v>12801</v>
      </c>
      <c r="H220" s="55">
        <f t="shared" si="156"/>
        <v>1010965</v>
      </c>
      <c r="I220" s="55">
        <v>998164</v>
      </c>
      <c r="J220" s="79">
        <v>0</v>
      </c>
      <c r="K220" s="79">
        <f t="shared" si="157"/>
        <v>998164</v>
      </c>
    </row>
    <row r="221" spans="1:11">
      <c r="A221" s="5" t="s">
        <v>260</v>
      </c>
      <c r="B221" s="132" t="s">
        <v>263</v>
      </c>
      <c r="C221" s="78">
        <v>1279643</v>
      </c>
      <c r="D221" s="79">
        <v>12340</v>
      </c>
      <c r="E221" s="79">
        <f t="shared" si="155"/>
        <v>1291983</v>
      </c>
      <c r="F221" s="13">
        <v>1226522</v>
      </c>
      <c r="G221" s="128">
        <v>15575</v>
      </c>
      <c r="H221" s="79">
        <f t="shared" si="156"/>
        <v>1242097</v>
      </c>
      <c r="I221" s="13">
        <v>1226522</v>
      </c>
      <c r="J221" s="79">
        <v>0</v>
      </c>
      <c r="K221" s="79">
        <f t="shared" si="157"/>
        <v>1226522</v>
      </c>
    </row>
    <row r="222" spans="1:11">
      <c r="A222" s="5" t="s">
        <v>260</v>
      </c>
      <c r="B222" s="132" t="s">
        <v>264</v>
      </c>
      <c r="C222" s="78">
        <v>1141928</v>
      </c>
      <c r="D222" s="79">
        <v>8151</v>
      </c>
      <c r="E222" s="79">
        <f>SUM(C222:D222)</f>
        <v>1150079</v>
      </c>
      <c r="F222" s="55">
        <v>1081595</v>
      </c>
      <c r="G222" s="129">
        <v>11948</v>
      </c>
      <c r="H222" s="55">
        <f>SUM(F222:G222)</f>
        <v>1093543</v>
      </c>
      <c r="I222" s="55">
        <v>1081595</v>
      </c>
      <c r="J222" s="79">
        <v>0</v>
      </c>
      <c r="K222" s="79">
        <f>SUM(I222:J222)</f>
        <v>1081595</v>
      </c>
    </row>
    <row r="223" spans="1:11">
      <c r="A223" s="5" t="s">
        <v>260</v>
      </c>
      <c r="B223" s="132" t="s">
        <v>265</v>
      </c>
      <c r="C223" s="82">
        <v>1271306</v>
      </c>
      <c r="D223" s="83">
        <v>-2818</v>
      </c>
      <c r="E223" s="83">
        <f t="shared" ref="E223:E225" si="158">SUM(C223:D223)</f>
        <v>1268488</v>
      </c>
      <c r="F223" s="55">
        <v>1204755</v>
      </c>
      <c r="G223" s="129">
        <v>17922</v>
      </c>
      <c r="H223" s="55">
        <f t="shared" ref="H223:H225" si="159">SUM(F223:G223)</f>
        <v>1222677</v>
      </c>
      <c r="I223" s="55">
        <v>1204755</v>
      </c>
      <c r="J223" s="83">
        <v>0</v>
      </c>
      <c r="K223" s="83">
        <f t="shared" ref="K223:K225" si="160">SUM(I223:J223)</f>
        <v>1204755</v>
      </c>
    </row>
    <row r="224" spans="1:11">
      <c r="A224" s="5" t="s">
        <v>266</v>
      </c>
      <c r="B224" s="132" t="s">
        <v>267</v>
      </c>
      <c r="C224" s="78">
        <v>327184</v>
      </c>
      <c r="D224" s="79">
        <v>1256</v>
      </c>
      <c r="E224" s="79">
        <f t="shared" si="158"/>
        <v>328440</v>
      </c>
      <c r="F224" s="13">
        <v>299742</v>
      </c>
      <c r="G224" s="128">
        <v>4480</v>
      </c>
      <c r="H224" s="79">
        <f t="shared" si="159"/>
        <v>304222</v>
      </c>
      <c r="I224" s="13">
        <v>299742</v>
      </c>
      <c r="J224" s="79">
        <v>0</v>
      </c>
      <c r="K224" s="79">
        <f t="shared" si="160"/>
        <v>299742</v>
      </c>
    </row>
    <row r="225" spans="1:11">
      <c r="A225" s="5" t="s">
        <v>266</v>
      </c>
      <c r="B225" s="132" t="s">
        <v>268</v>
      </c>
      <c r="C225" s="78">
        <v>233944</v>
      </c>
      <c r="D225" s="94">
        <v>937</v>
      </c>
      <c r="E225" s="94">
        <f t="shared" si="158"/>
        <v>234881</v>
      </c>
      <c r="F225" s="7">
        <v>221289</v>
      </c>
      <c r="G225" s="94">
        <v>3300</v>
      </c>
      <c r="H225" s="94">
        <f t="shared" si="159"/>
        <v>224589</v>
      </c>
      <c r="I225" s="7">
        <v>221289</v>
      </c>
      <c r="J225" s="94">
        <v>0</v>
      </c>
      <c r="K225" s="94">
        <f t="shared" si="160"/>
        <v>221289</v>
      </c>
    </row>
    <row r="226" spans="1:11">
      <c r="A226" s="5" t="s">
        <v>266</v>
      </c>
      <c r="B226" s="132" t="s">
        <v>269</v>
      </c>
      <c r="C226" s="78">
        <v>831777</v>
      </c>
      <c r="D226" s="79">
        <v>-375</v>
      </c>
      <c r="E226" s="79">
        <f>SUM(C226:D226)</f>
        <v>831402</v>
      </c>
      <c r="F226" s="55">
        <v>772085</v>
      </c>
      <c r="G226" s="129">
        <v>10241</v>
      </c>
      <c r="H226" s="55">
        <f>SUM(F226:G226)</f>
        <v>782326</v>
      </c>
      <c r="I226" s="55">
        <v>772085</v>
      </c>
      <c r="J226" s="79">
        <v>0</v>
      </c>
      <c r="K226" s="79">
        <f>SUM(I226:J226)</f>
        <v>772085</v>
      </c>
    </row>
    <row r="227" spans="1:11">
      <c r="A227" s="5" t="s">
        <v>253</v>
      </c>
      <c r="B227" s="132" t="s">
        <v>270</v>
      </c>
      <c r="C227" s="82">
        <v>322093</v>
      </c>
      <c r="D227" s="83">
        <v>1958</v>
      </c>
      <c r="E227" s="83">
        <f t="shared" ref="E227:E229" si="161">SUM(C227:D227)</f>
        <v>324051</v>
      </c>
      <c r="F227" s="55">
        <v>311825</v>
      </c>
      <c r="G227" s="129">
        <v>9601</v>
      </c>
      <c r="H227" s="55">
        <f t="shared" ref="H227:H229" si="162">SUM(F227:G227)</f>
        <v>321426</v>
      </c>
      <c r="I227" s="55">
        <v>311825</v>
      </c>
      <c r="J227" s="83">
        <v>0</v>
      </c>
      <c r="K227" s="83">
        <f t="shared" ref="K227:K229" si="163">SUM(I227:J227)</f>
        <v>311825</v>
      </c>
    </row>
    <row r="228" spans="1:11">
      <c r="A228" s="5" t="s">
        <v>266</v>
      </c>
      <c r="B228" s="132" t="s">
        <v>271</v>
      </c>
      <c r="C228" s="82">
        <v>199039</v>
      </c>
      <c r="D228" s="102">
        <v>5325</v>
      </c>
      <c r="E228" s="102">
        <f t="shared" si="161"/>
        <v>204364</v>
      </c>
      <c r="F228" s="22">
        <v>192682</v>
      </c>
      <c r="G228" s="102">
        <v>0</v>
      </c>
      <c r="H228" s="102">
        <f t="shared" si="162"/>
        <v>192682</v>
      </c>
      <c r="I228" s="22">
        <v>192682</v>
      </c>
      <c r="J228" s="102">
        <v>0</v>
      </c>
      <c r="K228" s="102">
        <f t="shared" si="163"/>
        <v>192682</v>
      </c>
    </row>
    <row r="229" spans="1:11">
      <c r="A229" s="41" t="s">
        <v>266</v>
      </c>
      <c r="B229" s="42" t="s">
        <v>272</v>
      </c>
      <c r="C229" s="78">
        <v>496631</v>
      </c>
      <c r="D229" s="79">
        <v>2033</v>
      </c>
      <c r="E229" s="79">
        <f t="shared" si="161"/>
        <v>498664</v>
      </c>
      <c r="F229" s="55">
        <v>465475</v>
      </c>
      <c r="G229" s="129">
        <v>5333</v>
      </c>
      <c r="H229" s="55">
        <f t="shared" si="162"/>
        <v>470808</v>
      </c>
      <c r="I229" s="55">
        <v>465475</v>
      </c>
      <c r="J229" s="79">
        <v>0</v>
      </c>
      <c r="K229" s="94">
        <f t="shared" si="163"/>
        <v>465475</v>
      </c>
    </row>
    <row r="230" spans="1:11">
      <c r="A230" s="41" t="s">
        <v>266</v>
      </c>
      <c r="B230" s="42" t="s">
        <v>273</v>
      </c>
      <c r="C230" s="82">
        <v>433115</v>
      </c>
      <c r="D230" s="103">
        <v>0</v>
      </c>
      <c r="E230" s="102">
        <f t="shared" ref="E230:E231" si="164">SUM(C230:D230)</f>
        <v>433115</v>
      </c>
      <c r="F230" s="22">
        <v>399983</v>
      </c>
      <c r="G230" s="102">
        <v>1815</v>
      </c>
      <c r="H230" s="102">
        <f t="shared" ref="H230:H231" si="165">SUM(F230:G230)</f>
        <v>401798</v>
      </c>
      <c r="I230" s="22">
        <v>399983</v>
      </c>
      <c r="J230" s="102">
        <v>0</v>
      </c>
      <c r="K230" s="102">
        <f t="shared" ref="K230:K231" si="166">SUM(I230:J230)</f>
        <v>399983</v>
      </c>
    </row>
    <row r="231" spans="1:11">
      <c r="A231" s="41" t="s">
        <v>266</v>
      </c>
      <c r="B231" s="47" t="s">
        <v>274</v>
      </c>
      <c r="C231" s="39">
        <v>10730</v>
      </c>
      <c r="D231" s="108">
        <v>-1500</v>
      </c>
      <c r="E231" s="108">
        <f t="shared" si="164"/>
        <v>9230</v>
      </c>
      <c r="F231" s="39">
        <v>10730</v>
      </c>
      <c r="G231" s="108">
        <v>1067</v>
      </c>
      <c r="H231" s="108">
        <f t="shared" si="165"/>
        <v>11797</v>
      </c>
      <c r="I231" s="39">
        <v>10730</v>
      </c>
      <c r="J231" s="108">
        <v>0</v>
      </c>
      <c r="K231" s="108">
        <f t="shared" si="166"/>
        <v>10730</v>
      </c>
    </row>
    <row r="232" spans="1:11">
      <c r="A232" s="41" t="s">
        <v>266</v>
      </c>
      <c r="B232" s="42" t="s">
        <v>275</v>
      </c>
      <c r="C232" s="39">
        <v>3015</v>
      </c>
      <c r="D232" s="108">
        <v>1500</v>
      </c>
      <c r="E232" s="108">
        <f>SUM(C232:D232)</f>
        <v>4515</v>
      </c>
      <c r="F232" s="39">
        <v>3015</v>
      </c>
      <c r="G232" s="108">
        <v>430</v>
      </c>
      <c r="H232" s="108">
        <f>SUM(F232:G232)</f>
        <v>3445</v>
      </c>
      <c r="I232" s="39">
        <v>3015</v>
      </c>
      <c r="J232" s="108">
        <v>0</v>
      </c>
      <c r="K232" s="108">
        <f>SUM(I232:J232)</f>
        <v>3015</v>
      </c>
    </row>
    <row r="233" spans="1:11">
      <c r="A233" s="41" t="s">
        <v>277</v>
      </c>
      <c r="B233" s="42" t="s">
        <v>278</v>
      </c>
      <c r="C233" s="39">
        <v>127144</v>
      </c>
      <c r="D233" s="109">
        <v>0</v>
      </c>
      <c r="E233" s="109">
        <f t="shared" ref="E233" si="167">SUM(C233:D233)</f>
        <v>127144</v>
      </c>
      <c r="F233" s="56">
        <v>0</v>
      </c>
      <c r="G233" s="83">
        <v>0</v>
      </c>
      <c r="H233" s="83">
        <f t="shared" ref="H233" si="168">SUM(F233:G233)</f>
        <v>0</v>
      </c>
      <c r="I233" s="45">
        <v>0</v>
      </c>
      <c r="J233" s="109">
        <v>0</v>
      </c>
      <c r="K233" s="108">
        <f t="shared" ref="K233" si="169">SUM(I233:J233)</f>
        <v>0</v>
      </c>
    </row>
    <row r="234" spans="1:11">
      <c r="A234" s="41" t="s">
        <v>277</v>
      </c>
      <c r="B234" s="42" t="s">
        <v>279</v>
      </c>
      <c r="C234" s="39">
        <v>42753</v>
      </c>
      <c r="D234" s="108">
        <v>0</v>
      </c>
      <c r="E234" s="108">
        <f>SUM(C234:D234)</f>
        <v>42753</v>
      </c>
      <c r="F234" s="22">
        <v>0</v>
      </c>
      <c r="G234" s="102">
        <v>0</v>
      </c>
      <c r="H234" s="102">
        <f>SUM(F234:G234)</f>
        <v>0</v>
      </c>
      <c r="I234" s="22">
        <v>0</v>
      </c>
      <c r="J234" s="108">
        <v>0</v>
      </c>
      <c r="K234" s="108">
        <f>SUM(I234:J234)</f>
        <v>0</v>
      </c>
    </row>
    <row r="235" spans="1:11">
      <c r="A235" s="41" t="s">
        <v>280</v>
      </c>
      <c r="B235" s="42" t="s">
        <v>281</v>
      </c>
      <c r="C235" s="84">
        <v>3001248</v>
      </c>
      <c r="D235" s="71">
        <v>-569662</v>
      </c>
      <c r="E235" s="71">
        <f t="shared" ref="E235:E247" si="170">SUM(C235:D235)</f>
        <v>2431586</v>
      </c>
      <c r="F235" s="13">
        <v>0</v>
      </c>
      <c r="G235" s="79">
        <v>0</v>
      </c>
      <c r="H235" s="79">
        <f t="shared" ref="H235:H247" si="171">SUM(F235:G235)</f>
        <v>0</v>
      </c>
      <c r="I235" s="45">
        <v>0</v>
      </c>
      <c r="J235" s="79">
        <v>0</v>
      </c>
      <c r="K235" s="94">
        <f t="shared" ref="K235:K247" si="172">SUM(I235:J235)</f>
        <v>0</v>
      </c>
    </row>
    <row r="236" spans="1:11">
      <c r="A236" s="41" t="s">
        <v>280</v>
      </c>
      <c r="B236" s="42" t="s">
        <v>282</v>
      </c>
      <c r="C236" s="78">
        <v>4349270</v>
      </c>
      <c r="D236" s="79">
        <v>-2878450</v>
      </c>
      <c r="E236" s="79">
        <f t="shared" si="170"/>
        <v>1470820</v>
      </c>
      <c r="F236" s="71">
        <f>9334190</f>
        <v>9334190</v>
      </c>
      <c r="G236" s="71">
        <v>-4566931</v>
      </c>
      <c r="H236" s="71">
        <f t="shared" si="171"/>
        <v>4767259</v>
      </c>
      <c r="I236" s="63">
        <f>2852100</f>
        <v>2852100</v>
      </c>
      <c r="J236" s="79">
        <v>2162701</v>
      </c>
      <c r="K236" s="94">
        <f t="shared" si="172"/>
        <v>5014801</v>
      </c>
    </row>
    <row r="237" spans="1:11">
      <c r="A237" s="41" t="s">
        <v>280</v>
      </c>
      <c r="B237" s="42" t="s">
        <v>369</v>
      </c>
      <c r="C237" s="89">
        <v>29986</v>
      </c>
      <c r="D237" s="110">
        <v>-17106</v>
      </c>
      <c r="E237" s="110">
        <f t="shared" si="170"/>
        <v>12880</v>
      </c>
      <c r="F237" s="72">
        <v>0</v>
      </c>
      <c r="G237" s="72">
        <v>0</v>
      </c>
      <c r="H237" s="72">
        <f t="shared" si="171"/>
        <v>0</v>
      </c>
      <c r="I237" s="57">
        <v>0</v>
      </c>
      <c r="J237" s="110">
        <v>0</v>
      </c>
      <c r="K237" s="105">
        <f t="shared" si="172"/>
        <v>0</v>
      </c>
    </row>
    <row r="238" spans="1:11" s="76" customFormat="1">
      <c r="A238" s="41" t="s">
        <v>368</v>
      </c>
      <c r="B238" s="120" t="s">
        <v>370</v>
      </c>
      <c r="C238" s="105">
        <v>0</v>
      </c>
      <c r="D238" s="121">
        <v>29986</v>
      </c>
      <c r="E238" s="121">
        <f t="shared" si="170"/>
        <v>29986</v>
      </c>
      <c r="F238" s="72">
        <v>0</v>
      </c>
      <c r="G238" s="72">
        <v>0</v>
      </c>
      <c r="H238" s="72">
        <f t="shared" ref="H238" si="173">SUM(F238:G238)</f>
        <v>0</v>
      </c>
      <c r="I238" s="84">
        <v>0</v>
      </c>
      <c r="J238" s="110">
        <v>0</v>
      </c>
      <c r="K238" s="105">
        <f t="shared" ref="K238" si="174">SUM(I238:J238)</f>
        <v>0</v>
      </c>
    </row>
    <row r="239" spans="1:11" s="76" customFormat="1">
      <c r="A239" s="126" t="s">
        <v>277</v>
      </c>
      <c r="B239" s="120" t="s">
        <v>372</v>
      </c>
      <c r="C239" s="105">
        <v>0</v>
      </c>
      <c r="D239" s="121">
        <v>11218</v>
      </c>
      <c r="E239" s="121">
        <f t="shared" si="170"/>
        <v>11218</v>
      </c>
      <c r="F239" s="122">
        <v>0</v>
      </c>
      <c r="G239" s="122">
        <v>0</v>
      </c>
      <c r="H239" s="122">
        <v>0</v>
      </c>
      <c r="I239" s="122">
        <v>0</v>
      </c>
      <c r="J239" s="122">
        <v>0</v>
      </c>
      <c r="K239" s="122">
        <v>0</v>
      </c>
    </row>
    <row r="240" spans="1:11" s="76" customFormat="1">
      <c r="A240" s="126" t="s">
        <v>373</v>
      </c>
      <c r="B240" s="120" t="s">
        <v>374</v>
      </c>
      <c r="C240" s="105">
        <v>0</v>
      </c>
      <c r="D240" s="121">
        <v>16648</v>
      </c>
      <c r="E240" s="121">
        <f t="shared" si="170"/>
        <v>16648</v>
      </c>
      <c r="F240" s="122">
        <v>0</v>
      </c>
      <c r="G240" s="122">
        <v>0</v>
      </c>
      <c r="H240" s="122">
        <v>0</v>
      </c>
      <c r="I240" s="122">
        <v>0</v>
      </c>
      <c r="J240" s="122">
        <v>0</v>
      </c>
      <c r="K240" s="122">
        <v>0</v>
      </c>
    </row>
    <row r="241" spans="1:11">
      <c r="A241" s="41" t="s">
        <v>280</v>
      </c>
      <c r="B241" s="42" t="s">
        <v>283</v>
      </c>
      <c r="C241" s="39">
        <v>25657</v>
      </c>
      <c r="D241" s="108">
        <v>0</v>
      </c>
      <c r="E241" s="108">
        <f t="shared" si="170"/>
        <v>25657</v>
      </c>
      <c r="F241" s="39">
        <v>0</v>
      </c>
      <c r="G241" s="108">
        <v>0</v>
      </c>
      <c r="H241" s="108">
        <f t="shared" si="171"/>
        <v>0</v>
      </c>
      <c r="I241" s="39">
        <v>0</v>
      </c>
      <c r="J241" s="108">
        <v>0</v>
      </c>
      <c r="K241" s="108">
        <f t="shared" si="172"/>
        <v>0</v>
      </c>
    </row>
    <row r="242" spans="1:11">
      <c r="A242" s="41" t="s">
        <v>284</v>
      </c>
      <c r="B242" s="42" t="s">
        <v>285</v>
      </c>
      <c r="C242" s="39">
        <v>7328</v>
      </c>
      <c r="D242" s="108">
        <v>0</v>
      </c>
      <c r="E242" s="108">
        <f t="shared" si="170"/>
        <v>7328</v>
      </c>
      <c r="F242" s="39">
        <v>0</v>
      </c>
      <c r="G242" s="108">
        <v>0</v>
      </c>
      <c r="H242" s="108">
        <f t="shared" si="171"/>
        <v>0</v>
      </c>
      <c r="I242" s="39">
        <v>0</v>
      </c>
      <c r="J242" s="108">
        <v>0</v>
      </c>
      <c r="K242" s="108">
        <f t="shared" si="172"/>
        <v>0</v>
      </c>
    </row>
    <row r="243" spans="1:11">
      <c r="A243" s="41" t="s">
        <v>277</v>
      </c>
      <c r="B243" s="42" t="s">
        <v>286</v>
      </c>
      <c r="C243" s="82">
        <v>553407</v>
      </c>
      <c r="D243" s="102">
        <v>-4000</v>
      </c>
      <c r="E243" s="102">
        <f t="shared" si="170"/>
        <v>549407</v>
      </c>
      <c r="F243" s="22">
        <v>519734</v>
      </c>
      <c r="G243" s="102">
        <v>4300</v>
      </c>
      <c r="H243" s="102">
        <f t="shared" si="171"/>
        <v>524034</v>
      </c>
      <c r="I243" s="22">
        <v>519734</v>
      </c>
      <c r="J243" s="102">
        <v>0</v>
      </c>
      <c r="K243" s="102">
        <f t="shared" si="172"/>
        <v>519734</v>
      </c>
    </row>
    <row r="244" spans="1:11">
      <c r="A244" s="41" t="s">
        <v>277</v>
      </c>
      <c r="B244" s="6" t="s">
        <v>108</v>
      </c>
      <c r="C244" s="82">
        <v>7000</v>
      </c>
      <c r="D244" s="83">
        <v>0</v>
      </c>
      <c r="E244" s="83">
        <f t="shared" si="170"/>
        <v>7000</v>
      </c>
      <c r="F244" s="56">
        <v>0</v>
      </c>
      <c r="G244" s="83">
        <v>0</v>
      </c>
      <c r="H244" s="83">
        <f t="shared" si="171"/>
        <v>0</v>
      </c>
      <c r="I244" s="56">
        <v>0</v>
      </c>
      <c r="J244" s="83">
        <v>0</v>
      </c>
      <c r="K244" s="102">
        <f t="shared" si="172"/>
        <v>0</v>
      </c>
    </row>
    <row r="245" spans="1:11">
      <c r="A245" s="41" t="s">
        <v>266</v>
      </c>
      <c r="B245" s="6" t="s">
        <v>287</v>
      </c>
      <c r="C245" s="82">
        <v>13821</v>
      </c>
      <c r="D245" s="102">
        <v>-20</v>
      </c>
      <c r="E245" s="102">
        <f t="shared" si="170"/>
        <v>13801</v>
      </c>
      <c r="F245" s="22">
        <v>13821</v>
      </c>
      <c r="G245" s="102">
        <v>0</v>
      </c>
      <c r="H245" s="102">
        <f t="shared" si="171"/>
        <v>13821</v>
      </c>
      <c r="I245" s="22">
        <v>13821</v>
      </c>
      <c r="J245" s="102">
        <v>0</v>
      </c>
      <c r="K245" s="102">
        <f t="shared" si="172"/>
        <v>13821</v>
      </c>
    </row>
    <row r="246" spans="1:11">
      <c r="A246" s="41" t="s">
        <v>276</v>
      </c>
      <c r="B246" s="125" t="s">
        <v>288</v>
      </c>
      <c r="C246" s="78">
        <v>741972</v>
      </c>
      <c r="D246" s="79">
        <v>25500</v>
      </c>
      <c r="E246" s="79">
        <f t="shared" si="170"/>
        <v>767472</v>
      </c>
      <c r="F246" s="13">
        <v>744362</v>
      </c>
      <c r="G246" s="79">
        <v>0</v>
      </c>
      <c r="H246" s="79">
        <f t="shared" si="171"/>
        <v>744362</v>
      </c>
      <c r="I246" s="13">
        <v>744362</v>
      </c>
      <c r="J246" s="79">
        <v>0</v>
      </c>
      <c r="K246" s="94">
        <f t="shared" si="172"/>
        <v>744362</v>
      </c>
    </row>
    <row r="247" spans="1:11">
      <c r="A247" s="41" t="s">
        <v>276</v>
      </c>
      <c r="B247" s="6" t="s">
        <v>289</v>
      </c>
      <c r="C247" s="78">
        <v>294350</v>
      </c>
      <c r="D247" s="79">
        <v>0</v>
      </c>
      <c r="E247" s="79">
        <f t="shared" si="170"/>
        <v>294350</v>
      </c>
      <c r="F247" s="13">
        <v>292000</v>
      </c>
      <c r="G247" s="79">
        <v>0</v>
      </c>
      <c r="H247" s="79">
        <f t="shared" si="171"/>
        <v>292000</v>
      </c>
      <c r="I247" s="13">
        <v>292000</v>
      </c>
      <c r="J247" s="79">
        <v>0</v>
      </c>
      <c r="K247" s="94">
        <f t="shared" si="172"/>
        <v>292000</v>
      </c>
    </row>
    <row r="248" spans="1:11">
      <c r="A248" s="15" t="s">
        <v>290</v>
      </c>
      <c r="B248" s="9" t="s">
        <v>291</v>
      </c>
      <c r="C248" s="40">
        <f>SUM(C214:C247)</f>
        <v>28236576</v>
      </c>
      <c r="D248" s="104">
        <f>SUM(D214:D247)</f>
        <v>-3206710</v>
      </c>
      <c r="E248" s="104">
        <f>SUM(C248:D248)</f>
        <v>25029866</v>
      </c>
      <c r="F248" s="40">
        <f>SUM(F214:F247)</f>
        <v>28860364</v>
      </c>
      <c r="G248" s="104">
        <f>SUM(G214:G247)</f>
        <v>-4351831</v>
      </c>
      <c r="H248" s="104">
        <f>SUM(F248:G248)</f>
        <v>24508533</v>
      </c>
      <c r="I248" s="40">
        <f>SUM(I214:I247)</f>
        <v>22378274</v>
      </c>
      <c r="J248" s="104">
        <f>SUM(J231:J247)</f>
        <v>2162701</v>
      </c>
      <c r="K248" s="104">
        <f>SUM(I248:J248)</f>
        <v>24540975</v>
      </c>
    </row>
    <row r="249" spans="1:11">
      <c r="A249" s="46" t="s">
        <v>292</v>
      </c>
      <c r="B249" s="125" t="s">
        <v>293</v>
      </c>
      <c r="C249" s="84">
        <v>1703105</v>
      </c>
      <c r="D249" s="71">
        <v>35011</v>
      </c>
      <c r="E249" s="71">
        <f t="shared" ref="E249:E255" si="175">SUM(C249:D249)</f>
        <v>1738116</v>
      </c>
      <c r="F249" s="55">
        <v>1666807</v>
      </c>
      <c r="G249" s="129">
        <v>5761</v>
      </c>
      <c r="H249" s="55">
        <f t="shared" ref="H249:H255" si="176">SUM(F249:G249)</f>
        <v>1672568</v>
      </c>
      <c r="I249" s="45">
        <v>1666807</v>
      </c>
      <c r="J249" s="71">
        <v>0</v>
      </c>
      <c r="K249" s="97">
        <f t="shared" ref="K249:K255" si="177">SUM(I249:J249)</f>
        <v>1666807</v>
      </c>
    </row>
    <row r="250" spans="1:11">
      <c r="A250" s="46" t="s">
        <v>294</v>
      </c>
      <c r="B250" s="125" t="s">
        <v>295</v>
      </c>
      <c r="C250" s="84">
        <v>1709124</v>
      </c>
      <c r="D250" s="71">
        <v>2574</v>
      </c>
      <c r="E250" s="71">
        <f t="shared" si="175"/>
        <v>1711698</v>
      </c>
      <c r="F250" s="13">
        <v>1608803</v>
      </c>
      <c r="G250" s="131">
        <v>18563</v>
      </c>
      <c r="H250" s="79">
        <f t="shared" si="176"/>
        <v>1627366</v>
      </c>
      <c r="I250" s="78">
        <v>1608803</v>
      </c>
      <c r="J250" s="71">
        <v>0</v>
      </c>
      <c r="K250" s="97">
        <f t="shared" si="177"/>
        <v>1608803</v>
      </c>
    </row>
    <row r="251" spans="1:11">
      <c r="A251" s="46" t="s">
        <v>296</v>
      </c>
      <c r="B251" s="125" t="s">
        <v>297</v>
      </c>
      <c r="C251" s="82">
        <v>254701</v>
      </c>
      <c r="D251" s="102">
        <v>0</v>
      </c>
      <c r="E251" s="102">
        <f t="shared" si="175"/>
        <v>254701</v>
      </c>
      <c r="F251" s="22">
        <v>246994</v>
      </c>
      <c r="G251" s="102">
        <v>1847</v>
      </c>
      <c r="H251" s="102">
        <f t="shared" si="176"/>
        <v>248841</v>
      </c>
      <c r="I251" s="22">
        <v>246994</v>
      </c>
      <c r="J251" s="102">
        <v>0</v>
      </c>
      <c r="K251" s="102">
        <f t="shared" si="177"/>
        <v>246994</v>
      </c>
    </row>
    <row r="252" spans="1:11" s="76" customFormat="1">
      <c r="A252" s="123" t="s">
        <v>292</v>
      </c>
      <c r="B252" s="124" t="s">
        <v>371</v>
      </c>
      <c r="C252" s="102">
        <v>0</v>
      </c>
      <c r="D252" s="103">
        <v>611436</v>
      </c>
      <c r="E252" s="103">
        <f t="shared" si="175"/>
        <v>611436</v>
      </c>
      <c r="F252" s="102">
        <v>0</v>
      </c>
      <c r="G252" s="102"/>
      <c r="H252" s="102">
        <v>0</v>
      </c>
      <c r="I252" s="102">
        <v>0</v>
      </c>
      <c r="J252" s="102">
        <v>0</v>
      </c>
      <c r="K252" s="102">
        <v>0</v>
      </c>
    </row>
    <row r="253" spans="1:11">
      <c r="A253" s="46" t="s">
        <v>296</v>
      </c>
      <c r="B253" s="6" t="s">
        <v>298</v>
      </c>
      <c r="C253" s="78">
        <v>2281440</v>
      </c>
      <c r="D253" s="94">
        <v>0</v>
      </c>
      <c r="E253" s="94">
        <f t="shared" si="175"/>
        <v>2281440</v>
      </c>
      <c r="F253" s="7">
        <v>2281440</v>
      </c>
      <c r="G253" s="94">
        <v>0</v>
      </c>
      <c r="H253" s="94">
        <f t="shared" si="176"/>
        <v>2281440</v>
      </c>
      <c r="I253" s="7">
        <v>2281440</v>
      </c>
      <c r="J253" s="94">
        <v>0</v>
      </c>
      <c r="K253" s="94">
        <f t="shared" si="177"/>
        <v>2281440</v>
      </c>
    </row>
    <row r="254" spans="1:11">
      <c r="A254" s="46">
        <v>10.4</v>
      </c>
      <c r="B254" s="6" t="s">
        <v>299</v>
      </c>
      <c r="C254" s="24">
        <v>81086</v>
      </c>
      <c r="D254" s="60">
        <v>0</v>
      </c>
      <c r="E254" s="60">
        <f t="shared" si="175"/>
        <v>81086</v>
      </c>
      <c r="F254" s="13">
        <v>0</v>
      </c>
      <c r="G254" s="79">
        <v>0</v>
      </c>
      <c r="H254" s="79">
        <f t="shared" si="176"/>
        <v>0</v>
      </c>
      <c r="I254" s="45">
        <v>0</v>
      </c>
      <c r="J254" s="60">
        <v>0</v>
      </c>
      <c r="K254" s="99">
        <f t="shared" si="177"/>
        <v>0</v>
      </c>
    </row>
    <row r="255" spans="1:11">
      <c r="A255" s="46" t="s">
        <v>300</v>
      </c>
      <c r="B255" s="6" t="s">
        <v>301</v>
      </c>
      <c r="C255" s="82">
        <v>18399</v>
      </c>
      <c r="D255" s="102">
        <v>-17622</v>
      </c>
      <c r="E255" s="102">
        <f t="shared" si="175"/>
        <v>777</v>
      </c>
      <c r="F255" s="22">
        <v>18399</v>
      </c>
      <c r="G255" s="102">
        <v>0</v>
      </c>
      <c r="H255" s="102">
        <f t="shared" si="176"/>
        <v>18399</v>
      </c>
      <c r="I255" s="22">
        <v>18399</v>
      </c>
      <c r="J255" s="102">
        <v>0</v>
      </c>
      <c r="K255" s="102">
        <f t="shared" si="177"/>
        <v>18399</v>
      </c>
    </row>
    <row r="256" spans="1:11">
      <c r="A256" s="15" t="s">
        <v>302</v>
      </c>
      <c r="B256" s="9" t="s">
        <v>303</v>
      </c>
      <c r="C256" s="40">
        <f>SUM(C249:C255)</f>
        <v>6047855</v>
      </c>
      <c r="D256" s="104">
        <f>SUM(D249:D255)</f>
        <v>631399</v>
      </c>
      <c r="E256" s="104">
        <f>SUM(C256:D256)</f>
        <v>6679254</v>
      </c>
      <c r="F256" s="40">
        <f>SUM(F249:F255)</f>
        <v>5822443</v>
      </c>
      <c r="G256" s="104">
        <f>SUM(G249:G255)</f>
        <v>26171</v>
      </c>
      <c r="H256" s="104">
        <f>SUM(F256:G256)</f>
        <v>5848614</v>
      </c>
      <c r="I256" s="40">
        <f>SUM(I249:I255)</f>
        <v>5822443</v>
      </c>
      <c r="J256" s="104">
        <f>SUM(J249:J255)</f>
        <v>0</v>
      </c>
      <c r="K256" s="104">
        <f>SUM(I256:J256)</f>
        <v>5822443</v>
      </c>
    </row>
    <row r="257" spans="1:11">
      <c r="A257" s="15"/>
      <c r="B257" s="9" t="s">
        <v>311</v>
      </c>
      <c r="C257" s="40">
        <f>C256+C248+C213+C201+C198+C193+C191+C182+C180</f>
        <v>56248463</v>
      </c>
      <c r="D257" s="104">
        <f>D256+D248+D213+D201+D198+D193+D191+D182+D180</f>
        <v>1352441</v>
      </c>
      <c r="E257" s="104">
        <f>SUM(C257:D257)</f>
        <v>57600904</v>
      </c>
      <c r="F257" s="40">
        <f>F256+F248+F213+F201+F198+F193+F191+F182+F180</f>
        <v>52319971</v>
      </c>
      <c r="G257" s="104">
        <f>G256+G248+G213+G201+G198+G193+G191+G182+G180</f>
        <v>-426063</v>
      </c>
      <c r="H257" s="104">
        <f>SUM(F257:G257)</f>
        <v>51893908</v>
      </c>
      <c r="I257" s="40">
        <f>I256+I248+I213+I201+I198+I193+I191+I182+I180</f>
        <v>45762403</v>
      </c>
      <c r="J257" s="104">
        <f>J256+J248+J213+J201+J198+J193+J191+J182+J180</f>
        <v>2181401</v>
      </c>
      <c r="K257" s="104">
        <f>SUM(I257:J257)</f>
        <v>47943804</v>
      </c>
    </row>
    <row r="258" spans="1:11">
      <c r="A258" s="48"/>
      <c r="B258" s="6" t="s">
        <v>304</v>
      </c>
      <c r="C258" s="82">
        <v>2278041</v>
      </c>
      <c r="D258" s="83">
        <v>0</v>
      </c>
      <c r="E258" s="83">
        <f>SUM(C258:D258)</f>
        <v>2278041</v>
      </c>
      <c r="F258" s="83">
        <v>2315049</v>
      </c>
      <c r="G258" s="83">
        <v>0</v>
      </c>
      <c r="H258" s="83">
        <f>SUM(F258:G258)</f>
        <v>2315049</v>
      </c>
      <c r="I258" s="84">
        <v>2430762</v>
      </c>
      <c r="J258" s="83">
        <v>0</v>
      </c>
      <c r="K258" s="102">
        <f>SUM(I258:J258)</f>
        <v>2430762</v>
      </c>
    </row>
    <row r="259" spans="1:11">
      <c r="A259" s="48"/>
      <c r="B259" s="6" t="s">
        <v>305</v>
      </c>
      <c r="C259" s="82">
        <v>450152</v>
      </c>
      <c r="D259" s="102">
        <v>0</v>
      </c>
      <c r="E259" s="83">
        <f t="shared" ref="E259:E261" si="178">SUM(C259:D259)</f>
        <v>450152</v>
      </c>
      <c r="F259" s="82">
        <v>450152</v>
      </c>
      <c r="G259" s="102">
        <v>0</v>
      </c>
      <c r="H259" s="102">
        <f t="shared" ref="H259:H261" si="179">SUM(F259:G259)</f>
        <v>450152</v>
      </c>
      <c r="I259" s="85">
        <v>450152</v>
      </c>
      <c r="J259" s="102">
        <v>0</v>
      </c>
      <c r="K259" s="102">
        <f t="shared" ref="K259:K261" si="180">SUM(I259:J259)</f>
        <v>450152</v>
      </c>
    </row>
    <row r="260" spans="1:11">
      <c r="A260" s="48"/>
      <c r="B260" s="6" t="s">
        <v>306</v>
      </c>
      <c r="C260" s="82">
        <v>50000</v>
      </c>
      <c r="D260" s="83">
        <v>0</v>
      </c>
      <c r="E260" s="83">
        <f t="shared" si="178"/>
        <v>50000</v>
      </c>
      <c r="F260" s="83">
        <v>0</v>
      </c>
      <c r="G260" s="83">
        <v>0</v>
      </c>
      <c r="H260" s="83">
        <f t="shared" si="179"/>
        <v>0</v>
      </c>
      <c r="I260" s="83">
        <f t="shared" ref="I260" si="181">SUM(G260:H260)</f>
        <v>0</v>
      </c>
      <c r="J260" s="83">
        <f t="shared" ref="J260" si="182">SUM(H260:I260)</f>
        <v>0</v>
      </c>
      <c r="K260" s="102">
        <f t="shared" si="180"/>
        <v>0</v>
      </c>
    </row>
    <row r="261" spans="1:11">
      <c r="A261" s="48"/>
      <c r="B261" s="6" t="s">
        <v>307</v>
      </c>
      <c r="C261" s="82">
        <v>0</v>
      </c>
      <c r="D261" s="83">
        <v>0</v>
      </c>
      <c r="E261" s="83">
        <f t="shared" si="178"/>
        <v>0</v>
      </c>
      <c r="F261" s="55">
        <v>0</v>
      </c>
      <c r="G261" s="55">
        <v>0</v>
      </c>
      <c r="H261" s="55">
        <f t="shared" si="179"/>
        <v>0</v>
      </c>
      <c r="I261" s="45">
        <v>0</v>
      </c>
      <c r="J261" s="62">
        <v>164921</v>
      </c>
      <c r="K261" s="103">
        <f t="shared" si="180"/>
        <v>164921</v>
      </c>
    </row>
    <row r="262" spans="1:11">
      <c r="A262" s="15"/>
      <c r="B262" s="9" t="s">
        <v>308</v>
      </c>
      <c r="C262" s="40">
        <f>SUM(C258:C261)</f>
        <v>2778193</v>
      </c>
      <c r="D262" s="104">
        <f>SUM(D258:D261)</f>
        <v>0</v>
      </c>
      <c r="E262" s="104">
        <f>SUM(C262:D262)</f>
        <v>2778193</v>
      </c>
      <c r="F262" s="40">
        <f>SUM(F258:F261)</f>
        <v>2765201</v>
      </c>
      <c r="G262" s="104">
        <f>SUM(G258:G261)</f>
        <v>0</v>
      </c>
      <c r="H262" s="104">
        <f>SUM(F262:G262)</f>
        <v>2765201</v>
      </c>
      <c r="I262" s="40">
        <f>SUM(I258:I261)</f>
        <v>2880914</v>
      </c>
      <c r="J262" s="104">
        <f>SUM(J258:J261)</f>
        <v>164921</v>
      </c>
      <c r="K262" s="104">
        <f>SUM(I262:J262)</f>
        <v>3045835</v>
      </c>
    </row>
    <row r="263" spans="1:11">
      <c r="A263" s="16"/>
      <c r="B263" s="9" t="s">
        <v>309</v>
      </c>
      <c r="C263" s="40">
        <f>C262+C256+C248+C213+C201+C198+C193+C191+C182+C180</f>
        <v>59026656</v>
      </c>
      <c r="D263" s="104">
        <f>D262+D257</f>
        <v>1352441</v>
      </c>
      <c r="E263" s="104">
        <f>E262+E257</f>
        <v>60379097</v>
      </c>
      <c r="F263" s="40">
        <f>F262+F256+F248+F213+F201+F198+F193+F191+F182+F180</f>
        <v>55085172</v>
      </c>
      <c r="G263" s="104">
        <f>G262+G257</f>
        <v>-426063</v>
      </c>
      <c r="H263" s="104">
        <f>H262+H257</f>
        <v>54659109</v>
      </c>
      <c r="I263" s="40">
        <f>I262+I256+I248+I213+I201+I198+I193+I191+I182+I180</f>
        <v>48643317</v>
      </c>
      <c r="J263" s="104">
        <f>J262+J257</f>
        <v>2346322</v>
      </c>
      <c r="K263" s="104">
        <f>K262+K257</f>
        <v>50989639</v>
      </c>
    </row>
    <row r="264" spans="1:11">
      <c r="A264" s="1"/>
      <c r="B264" s="1"/>
    </row>
    <row r="265" spans="1:11">
      <c r="A265" s="1"/>
      <c r="B265" s="1"/>
      <c r="C265" s="49">
        <f t="shared" ref="C265:I265" si="183">C150-C263</f>
        <v>0</v>
      </c>
      <c r="D265" s="49">
        <f t="shared" si="183"/>
        <v>0</v>
      </c>
      <c r="E265" s="49">
        <f t="shared" si="183"/>
        <v>0</v>
      </c>
      <c r="F265" s="49">
        <f t="shared" si="183"/>
        <v>0</v>
      </c>
      <c r="G265" s="49">
        <f t="shared" si="183"/>
        <v>0</v>
      </c>
      <c r="H265" s="49">
        <f t="shared" si="183"/>
        <v>0</v>
      </c>
      <c r="I265" s="49">
        <f t="shared" si="183"/>
        <v>0</v>
      </c>
      <c r="J265" s="49">
        <f t="shared" ref="J265:K265" si="184">J150-J263</f>
        <v>0</v>
      </c>
      <c r="K265" s="49">
        <f t="shared" si="184"/>
        <v>0</v>
      </c>
    </row>
    <row r="266" spans="1:11" ht="15.45">
      <c r="A266" s="36"/>
      <c r="B266" s="192" t="s">
        <v>469</v>
      </c>
    </row>
    <row r="267" spans="1:11">
      <c r="A267" s="36"/>
      <c r="B267" s="36"/>
      <c r="C267" s="90"/>
      <c r="D267" s="90"/>
      <c r="E267" s="90"/>
      <c r="F267" s="35"/>
      <c r="G267" s="35"/>
      <c r="H267" s="35"/>
      <c r="J267" s="90"/>
      <c r="K267" s="90"/>
    </row>
    <row r="268" spans="1:11">
      <c r="B268" s="193" t="s">
        <v>470</v>
      </c>
      <c r="E268" s="90"/>
      <c r="F268" s="35"/>
      <c r="I268" s="35"/>
    </row>
    <row r="269" spans="1:11">
      <c r="A269" s="50"/>
      <c r="B269" s="193" t="s">
        <v>471</v>
      </c>
    </row>
    <row r="270" spans="1:11">
      <c r="B270" s="28"/>
    </row>
    <row r="271" spans="1:11" s="76" customFormat="1">
      <c r="B271" s="28"/>
      <c r="C271" s="88"/>
      <c r="D271" s="88"/>
      <c r="E271" s="88"/>
      <c r="J271" s="88"/>
      <c r="K271" s="88"/>
    </row>
    <row r="272" spans="1:11" s="76" customFormat="1">
      <c r="B272" s="28"/>
      <c r="C272" s="88"/>
      <c r="D272" s="88"/>
      <c r="E272" s="88"/>
      <c r="J272" s="88"/>
      <c r="K272" s="88"/>
    </row>
    <row r="273" spans="1:12" ht="15.45">
      <c r="A273" s="190" t="s">
        <v>468</v>
      </c>
      <c r="B273" s="28"/>
    </row>
    <row r="274" spans="1:12" ht="15.45">
      <c r="A274" s="191" t="s">
        <v>313</v>
      </c>
      <c r="B274" s="28"/>
      <c r="E274" s="64"/>
      <c r="G274" s="64"/>
      <c r="H274" s="64"/>
    </row>
    <row r="275" spans="1:12" ht="15.45">
      <c r="A275" s="191" t="s">
        <v>465</v>
      </c>
      <c r="B275" s="28"/>
      <c r="E275" s="52"/>
      <c r="G275" s="86"/>
      <c r="H275" s="86"/>
    </row>
    <row r="276" spans="1:12" ht="15.45">
      <c r="A276" s="191" t="s">
        <v>466</v>
      </c>
      <c r="B276" s="28"/>
      <c r="E276" s="53"/>
      <c r="G276" s="87"/>
      <c r="H276" s="87"/>
    </row>
    <row r="277" spans="1:12">
      <c r="A277" s="50"/>
      <c r="B277" s="28"/>
      <c r="E277" s="53"/>
      <c r="G277" s="87"/>
      <c r="H277" s="87"/>
    </row>
    <row r="278" spans="1:12" ht="15.45">
      <c r="A278" s="54"/>
      <c r="B278" s="189" t="s">
        <v>315</v>
      </c>
    </row>
    <row r="279" spans="1:12">
      <c r="A279" s="65" t="s">
        <v>1</v>
      </c>
      <c r="B279" s="66"/>
      <c r="C279" s="77" t="s">
        <v>3</v>
      </c>
      <c r="D279" s="135" t="s">
        <v>339</v>
      </c>
      <c r="E279" s="111" t="s">
        <v>340</v>
      </c>
      <c r="F279" s="137"/>
      <c r="G279" s="137"/>
      <c r="H279" s="137"/>
      <c r="I279" s="138"/>
      <c r="J279" s="137"/>
      <c r="K279" s="137"/>
      <c r="L279" s="138"/>
    </row>
    <row r="280" spans="1:12">
      <c r="A280" s="5" t="s">
        <v>316</v>
      </c>
      <c r="B280" s="14" t="s">
        <v>317</v>
      </c>
      <c r="C280" s="80">
        <v>0</v>
      </c>
      <c r="D280" s="127">
        <v>2500</v>
      </c>
      <c r="E280" s="112">
        <f>SUM(C280:D280)</f>
        <v>2500</v>
      </c>
      <c r="F280" s="139"/>
      <c r="G280" s="139"/>
      <c r="H280" s="139"/>
      <c r="I280" s="138"/>
      <c r="J280" s="139"/>
      <c r="K280" s="139"/>
      <c r="L280" s="138"/>
    </row>
    <row r="281" spans="1:12">
      <c r="A281" s="5" t="s">
        <v>318</v>
      </c>
      <c r="B281" s="14" t="s">
        <v>319</v>
      </c>
      <c r="C281" s="80">
        <v>0</v>
      </c>
      <c r="D281" s="127">
        <v>0</v>
      </c>
      <c r="E281" s="112">
        <f t="shared" ref="E281:E284" si="185">SUM(C281:D281)</f>
        <v>0</v>
      </c>
      <c r="F281" s="139"/>
      <c r="G281" s="139"/>
      <c r="H281" s="139"/>
      <c r="I281" s="138"/>
      <c r="J281" s="139"/>
      <c r="K281" s="139"/>
      <c r="L281" s="138"/>
    </row>
    <row r="282" spans="1:12">
      <c r="A282" s="5" t="s">
        <v>320</v>
      </c>
      <c r="B282" s="14" t="s">
        <v>321</v>
      </c>
      <c r="C282" s="80">
        <v>0</v>
      </c>
      <c r="D282" s="127">
        <v>0</v>
      </c>
      <c r="E282" s="112">
        <f t="shared" si="185"/>
        <v>0</v>
      </c>
      <c r="F282" s="139"/>
      <c r="G282" s="139"/>
      <c r="H282" s="139"/>
      <c r="I282" s="138"/>
      <c r="J282" s="139"/>
      <c r="K282" s="139"/>
      <c r="L282" s="138"/>
    </row>
    <row r="283" spans="1:12" s="73" customFormat="1">
      <c r="A283" s="74"/>
      <c r="B283" s="75" t="s">
        <v>327</v>
      </c>
      <c r="C283" s="80">
        <v>0</v>
      </c>
      <c r="D283" s="127">
        <v>0</v>
      </c>
      <c r="E283" s="112">
        <f t="shared" si="185"/>
        <v>0</v>
      </c>
      <c r="F283" s="139"/>
      <c r="G283" s="139"/>
      <c r="H283" s="139"/>
      <c r="I283" s="138"/>
      <c r="J283" s="139"/>
      <c r="K283" s="139"/>
      <c r="L283" s="138"/>
    </row>
    <row r="284" spans="1:12">
      <c r="A284" s="5"/>
      <c r="B284" s="14" t="s">
        <v>322</v>
      </c>
      <c r="C284" s="80">
        <v>51158</v>
      </c>
      <c r="D284" s="127">
        <v>0</v>
      </c>
      <c r="E284" s="112">
        <f t="shared" si="185"/>
        <v>51158</v>
      </c>
      <c r="F284" s="139"/>
      <c r="G284" s="139"/>
      <c r="H284" s="139"/>
      <c r="I284" s="138"/>
      <c r="J284" s="139"/>
      <c r="K284" s="139"/>
      <c r="L284" s="138"/>
    </row>
    <row r="285" spans="1:12">
      <c r="A285" s="67"/>
      <c r="B285" s="68" t="s">
        <v>11</v>
      </c>
      <c r="C285" s="81">
        <f>SUM(C280:C284)</f>
        <v>51158</v>
      </c>
      <c r="D285" s="136">
        <f>SUM(D280:D284)</f>
        <v>2500</v>
      </c>
      <c r="E285" s="113">
        <f>SUM(E280:E284)</f>
        <v>53658</v>
      </c>
      <c r="F285" s="140"/>
      <c r="G285" s="140"/>
      <c r="H285" s="140"/>
      <c r="I285" s="138"/>
      <c r="J285" s="140"/>
      <c r="K285" s="140"/>
      <c r="L285" s="138"/>
    </row>
    <row r="286" spans="1:12">
      <c r="A286" s="54"/>
      <c r="B286" s="2" t="s">
        <v>323</v>
      </c>
      <c r="C286" s="36"/>
      <c r="D286" s="36"/>
      <c r="E286" s="143"/>
      <c r="F286" s="141"/>
      <c r="G286" s="141"/>
      <c r="H286" s="141"/>
      <c r="I286" s="138"/>
      <c r="J286" s="141"/>
      <c r="K286" s="141"/>
      <c r="L286" s="138"/>
    </row>
    <row r="287" spans="1:12">
      <c r="A287" s="26" t="s">
        <v>1</v>
      </c>
      <c r="B287" s="69" t="s">
        <v>2</v>
      </c>
      <c r="C287" s="77" t="s">
        <v>3</v>
      </c>
      <c r="D287" s="135" t="s">
        <v>339</v>
      </c>
      <c r="E287" s="111" t="s">
        <v>340</v>
      </c>
      <c r="F287" s="137"/>
      <c r="G287" s="137"/>
      <c r="H287" s="137"/>
      <c r="I287" s="138"/>
      <c r="J287" s="137"/>
      <c r="K287" s="137"/>
      <c r="L287" s="138"/>
    </row>
    <row r="288" spans="1:12">
      <c r="A288" s="11" t="s">
        <v>228</v>
      </c>
      <c r="B288" s="14" t="s">
        <v>324</v>
      </c>
      <c r="C288" s="80">
        <v>47053</v>
      </c>
      <c r="D288" s="127">
        <v>0</v>
      </c>
      <c r="E288" s="112">
        <f>SUM(C288:D288)</f>
        <v>47053</v>
      </c>
      <c r="F288" s="139"/>
      <c r="G288" s="139"/>
      <c r="H288" s="139"/>
      <c r="I288" s="138"/>
      <c r="J288" s="139"/>
      <c r="K288" s="139"/>
      <c r="L288" s="138"/>
    </row>
    <row r="289" spans="1:12">
      <c r="A289" s="20" t="s">
        <v>302</v>
      </c>
      <c r="B289" s="70" t="s">
        <v>325</v>
      </c>
      <c r="C289" s="80">
        <v>4105</v>
      </c>
      <c r="D289" s="127">
        <v>2500</v>
      </c>
      <c r="E289" s="112">
        <f t="shared" ref="E289:E290" si="186">SUM(C289:D289)</f>
        <v>6605</v>
      </c>
      <c r="F289" s="139"/>
      <c r="G289" s="139"/>
      <c r="H289" s="139"/>
      <c r="I289" s="138"/>
      <c r="J289" s="139"/>
      <c r="K289" s="139"/>
      <c r="L289" s="138"/>
    </row>
    <row r="290" spans="1:12">
      <c r="A290" s="20"/>
      <c r="B290" s="14" t="s">
        <v>307</v>
      </c>
      <c r="C290" s="80">
        <v>0</v>
      </c>
      <c r="D290" s="127">
        <v>0</v>
      </c>
      <c r="E290" s="112">
        <f t="shared" si="186"/>
        <v>0</v>
      </c>
      <c r="F290" s="139"/>
      <c r="G290" s="139"/>
      <c r="H290" s="139"/>
      <c r="I290" s="138"/>
      <c r="J290" s="139"/>
      <c r="K290" s="139"/>
      <c r="L290" s="138"/>
    </row>
    <row r="291" spans="1:12">
      <c r="A291" s="67"/>
      <c r="B291" s="16" t="s">
        <v>326</v>
      </c>
      <c r="C291" s="81">
        <f>SUM(C288:C290)</f>
        <v>51158</v>
      </c>
      <c r="D291" s="136">
        <f>SUM(D288:D290)</f>
        <v>2500</v>
      </c>
      <c r="E291" s="113">
        <f>SUM(E288:E290)</f>
        <v>53658</v>
      </c>
      <c r="F291" s="140"/>
      <c r="G291" s="140"/>
      <c r="H291" s="140"/>
      <c r="I291" s="138"/>
      <c r="J291" s="140"/>
      <c r="K291" s="140"/>
      <c r="L291" s="138"/>
    </row>
    <row r="292" spans="1:12">
      <c r="F292" s="138"/>
      <c r="G292" s="138"/>
      <c r="H292" s="138"/>
      <c r="I292" s="138"/>
      <c r="J292" s="142"/>
      <c r="K292" s="142"/>
      <c r="L292" s="138"/>
    </row>
    <row r="293" spans="1:12">
      <c r="F293" s="138"/>
      <c r="G293" s="138"/>
      <c r="H293" s="138"/>
      <c r="I293" s="138"/>
      <c r="J293" s="142"/>
      <c r="K293" s="142"/>
      <c r="L293" s="138"/>
    </row>
    <row r="294" spans="1:12" ht="15.45">
      <c r="B294" s="192" t="s">
        <v>469</v>
      </c>
      <c r="F294" s="138"/>
      <c r="G294" s="138"/>
      <c r="H294" s="138"/>
      <c r="I294" s="138"/>
      <c r="J294" s="142"/>
      <c r="K294" s="142"/>
      <c r="L294" s="138"/>
    </row>
    <row r="295" spans="1:12">
      <c r="B295" s="36"/>
      <c r="F295" s="138"/>
      <c r="G295" s="138"/>
      <c r="H295" s="138"/>
      <c r="I295" s="138"/>
      <c r="J295" s="142"/>
      <c r="K295" s="142"/>
      <c r="L295" s="138"/>
    </row>
    <row r="296" spans="1:12">
      <c r="B296" s="193" t="s">
        <v>470</v>
      </c>
    </row>
    <row r="297" spans="1:12">
      <c r="B297" s="193" t="s">
        <v>471</v>
      </c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9" scale="74" fitToWidth="0" orientation="landscape" r:id="rId1"/>
  <rowBreaks count="1" manualBreakCount="1">
    <brk id="25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C8BF3-8054-4956-ACFF-55CA2BE3A164}">
  <dimension ref="A1:G56"/>
  <sheetViews>
    <sheetView tabSelected="1" topLeftCell="A46" workbookViewId="0">
      <selection activeCell="A7" sqref="A7:C7"/>
    </sheetView>
  </sheetViews>
  <sheetFormatPr defaultColWidth="9.15234375" defaultRowHeight="14.6"/>
  <cols>
    <col min="1" max="1" width="57.15234375" style="76" bestFit="1" customWidth="1"/>
    <col min="2" max="2" width="13" style="76" customWidth="1"/>
    <col min="3" max="3" width="12" style="163" bestFit="1" customWidth="1"/>
    <col min="4" max="4" width="11" style="163" bestFit="1" customWidth="1"/>
    <col min="5" max="5" width="14.69140625" style="163" customWidth="1"/>
    <col min="6" max="6" width="9.15234375" style="76"/>
    <col min="7" max="7" width="9.84375" style="76" bestFit="1" customWidth="1"/>
    <col min="8" max="16384" width="9.15234375" style="76"/>
  </cols>
  <sheetData>
    <row r="1" spans="1:5" ht="15.45">
      <c r="A1" s="190" t="s">
        <v>472</v>
      </c>
      <c r="D1" s="164"/>
      <c r="E1" s="165"/>
    </row>
    <row r="2" spans="1:5" ht="15.45">
      <c r="A2" s="191" t="s">
        <v>313</v>
      </c>
      <c r="D2" s="164"/>
      <c r="E2" s="166"/>
    </row>
    <row r="3" spans="1:5" ht="15.45">
      <c r="A3" s="191" t="s">
        <v>465</v>
      </c>
      <c r="D3" s="164"/>
      <c r="E3" s="167"/>
    </row>
    <row r="4" spans="1:5" ht="15.45">
      <c r="A4" s="191" t="s">
        <v>466</v>
      </c>
      <c r="D4" s="164"/>
      <c r="E4" s="167"/>
    </row>
    <row r="7" spans="1:5" ht="30" customHeight="1">
      <c r="A7" s="197" t="s">
        <v>453</v>
      </c>
      <c r="B7" s="197"/>
      <c r="C7" s="197"/>
    </row>
    <row r="9" spans="1:5" ht="25.75">
      <c r="A9" s="155"/>
      <c r="B9" s="172" t="s">
        <v>455</v>
      </c>
      <c r="C9" s="162" t="s">
        <v>3</v>
      </c>
      <c r="D9" s="162" t="s">
        <v>460</v>
      </c>
      <c r="E9" s="162" t="s">
        <v>340</v>
      </c>
    </row>
    <row r="10" spans="1:5" ht="14.25" customHeight="1">
      <c r="A10" s="156" t="s">
        <v>384</v>
      </c>
      <c r="B10" s="156" t="s">
        <v>385</v>
      </c>
      <c r="C10" s="178" t="s">
        <v>386</v>
      </c>
      <c r="D10" s="178" t="s">
        <v>387</v>
      </c>
      <c r="E10" s="178" t="s">
        <v>388</v>
      </c>
    </row>
    <row r="11" spans="1:5" ht="14.25" customHeight="1">
      <c r="A11" s="173" t="s">
        <v>456</v>
      </c>
      <c r="B11" s="174" t="s">
        <v>459</v>
      </c>
      <c r="C11" s="181">
        <v>59026656</v>
      </c>
      <c r="D11" s="162">
        <v>1352441</v>
      </c>
      <c r="E11" s="181">
        <f>SUM(C11:D11)</f>
        <v>60379097</v>
      </c>
    </row>
    <row r="12" spans="1:5" ht="14.25" customHeight="1">
      <c r="A12" s="173" t="s">
        <v>457</v>
      </c>
      <c r="B12" s="171"/>
      <c r="C12" s="179">
        <v>2778193</v>
      </c>
      <c r="D12" s="180">
        <v>0</v>
      </c>
      <c r="E12" s="179">
        <v>2778193</v>
      </c>
    </row>
    <row r="13" spans="1:5" ht="14.25" customHeight="1">
      <c r="A13" s="152" t="s">
        <v>462</v>
      </c>
      <c r="B13" s="171"/>
      <c r="C13" s="153">
        <v>2728193</v>
      </c>
      <c r="D13" s="177">
        <v>0</v>
      </c>
      <c r="E13" s="153">
        <v>2728193</v>
      </c>
    </row>
    <row r="14" spans="1:5" ht="14.25" customHeight="1">
      <c r="A14" s="152" t="s">
        <v>454</v>
      </c>
      <c r="B14" s="171"/>
      <c r="C14" s="153">
        <v>50000</v>
      </c>
      <c r="D14" s="177">
        <v>0</v>
      </c>
      <c r="E14" s="153">
        <v>50000</v>
      </c>
    </row>
    <row r="15" spans="1:5" ht="14.25" customHeight="1">
      <c r="A15" s="154" t="s">
        <v>458</v>
      </c>
      <c r="B15" s="171"/>
      <c r="C15" s="176">
        <v>0</v>
      </c>
      <c r="D15" s="177">
        <v>0</v>
      </c>
      <c r="E15" s="176">
        <v>0</v>
      </c>
    </row>
    <row r="16" spans="1:5" ht="20.149999999999999" customHeight="1">
      <c r="A16" s="175" t="s">
        <v>443</v>
      </c>
      <c r="B16" s="174" t="s">
        <v>461</v>
      </c>
      <c r="C16" s="162">
        <v>56248463</v>
      </c>
      <c r="D16" s="162">
        <v>1352441</v>
      </c>
      <c r="E16" s="162">
        <v>57600904</v>
      </c>
    </row>
    <row r="17" spans="1:7">
      <c r="A17" s="157" t="s">
        <v>444</v>
      </c>
      <c r="B17" s="157" t="s">
        <v>200</v>
      </c>
      <c r="C17" s="168">
        <v>8266584</v>
      </c>
      <c r="D17" s="168">
        <v>43000</v>
      </c>
      <c r="E17" s="168">
        <v>8309584</v>
      </c>
    </row>
    <row r="18" spans="1:7">
      <c r="A18" s="157" t="s">
        <v>445</v>
      </c>
      <c r="B18" s="157" t="s">
        <v>204</v>
      </c>
      <c r="C18" s="168">
        <v>1302483</v>
      </c>
      <c r="D18" s="168">
        <v>55280</v>
      </c>
      <c r="E18" s="168">
        <v>1357763</v>
      </c>
    </row>
    <row r="19" spans="1:7">
      <c r="A19" s="157" t="s">
        <v>446</v>
      </c>
      <c r="B19" s="157" t="s">
        <v>215</v>
      </c>
      <c r="C19" s="168">
        <v>4671197</v>
      </c>
      <c r="D19" s="168">
        <v>3674444</v>
      </c>
      <c r="E19" s="168">
        <v>8345641</v>
      </c>
    </row>
    <row r="20" spans="1:7">
      <c r="A20" s="157" t="s">
        <v>447</v>
      </c>
      <c r="B20" s="157" t="s">
        <v>219</v>
      </c>
      <c r="C20" s="168">
        <v>133379</v>
      </c>
      <c r="D20" s="168">
        <v>12000</v>
      </c>
      <c r="E20" s="168">
        <v>145379</v>
      </c>
    </row>
    <row r="21" spans="1:7">
      <c r="A21" s="157" t="s">
        <v>448</v>
      </c>
      <c r="B21" s="157" t="s">
        <v>228</v>
      </c>
      <c r="C21" s="168">
        <v>3557195</v>
      </c>
      <c r="D21" s="168">
        <v>29200</v>
      </c>
      <c r="E21" s="168">
        <v>3586395</v>
      </c>
    </row>
    <row r="22" spans="1:7">
      <c r="A22" s="157" t="s">
        <v>449</v>
      </c>
      <c r="B22" s="157" t="s">
        <v>234</v>
      </c>
      <c r="C22" s="168">
        <v>784761</v>
      </c>
      <c r="D22" s="168">
        <v>0</v>
      </c>
      <c r="E22" s="168">
        <v>784761</v>
      </c>
    </row>
    <row r="23" spans="1:7">
      <c r="A23" s="157" t="s">
        <v>450</v>
      </c>
      <c r="B23" s="157" t="s">
        <v>251</v>
      </c>
      <c r="C23" s="168">
        <v>3248433</v>
      </c>
      <c r="D23" s="168">
        <v>113828</v>
      </c>
      <c r="E23" s="168">
        <v>3362261</v>
      </c>
    </row>
    <row r="24" spans="1:7">
      <c r="A24" s="157" t="s">
        <v>451</v>
      </c>
      <c r="B24" s="157" t="s">
        <v>290</v>
      </c>
      <c r="C24" s="168">
        <v>28236576</v>
      </c>
      <c r="D24" s="168">
        <v>-3206710</v>
      </c>
      <c r="E24" s="168">
        <v>25029866</v>
      </c>
    </row>
    <row r="25" spans="1:7">
      <c r="A25" s="157" t="s">
        <v>325</v>
      </c>
      <c r="B25" s="157" t="s">
        <v>302</v>
      </c>
      <c r="C25" s="168">
        <v>6047855</v>
      </c>
      <c r="D25" s="168">
        <v>631399</v>
      </c>
      <c r="E25" s="168">
        <v>6679254</v>
      </c>
    </row>
    <row r="26" spans="1:7" ht="20.149999999999999" customHeight="1">
      <c r="A26" s="194" t="s">
        <v>452</v>
      </c>
      <c r="B26" s="195"/>
      <c r="C26" s="195"/>
      <c r="D26" s="195"/>
      <c r="E26" s="196"/>
    </row>
    <row r="27" spans="1:7">
      <c r="A27" s="169" t="s">
        <v>405</v>
      </c>
      <c r="B27" s="169" t="s">
        <v>406</v>
      </c>
      <c r="C27" s="170">
        <v>25512979</v>
      </c>
      <c r="D27" s="170">
        <v>218478</v>
      </c>
      <c r="E27" s="170">
        <v>25731457</v>
      </c>
      <c r="G27" s="35"/>
    </row>
    <row r="28" spans="1:7">
      <c r="A28" s="157" t="s">
        <v>407</v>
      </c>
      <c r="B28" s="157" t="s">
        <v>408</v>
      </c>
      <c r="C28" s="168">
        <v>19451968</v>
      </c>
      <c r="D28" s="168">
        <v>142634</v>
      </c>
      <c r="E28" s="168">
        <v>19594602</v>
      </c>
    </row>
    <row r="29" spans="1:7">
      <c r="A29" s="157" t="s">
        <v>409</v>
      </c>
      <c r="B29" s="157" t="s">
        <v>410</v>
      </c>
      <c r="C29" s="168">
        <v>6061011</v>
      </c>
      <c r="D29" s="168">
        <v>75844</v>
      </c>
      <c r="E29" s="168">
        <v>6136855</v>
      </c>
    </row>
    <row r="30" spans="1:7">
      <c r="A30" s="169" t="s">
        <v>328</v>
      </c>
      <c r="B30" s="169" t="s">
        <v>329</v>
      </c>
      <c r="C30" s="170">
        <v>12231695</v>
      </c>
      <c r="D30" s="170">
        <v>179785</v>
      </c>
      <c r="E30" s="170">
        <v>12411480</v>
      </c>
    </row>
    <row r="31" spans="1:7">
      <c r="A31" s="157" t="s">
        <v>411</v>
      </c>
      <c r="B31" s="157" t="s">
        <v>412</v>
      </c>
      <c r="C31" s="168">
        <v>128170</v>
      </c>
      <c r="D31" s="168">
        <v>79321</v>
      </c>
      <c r="E31" s="168">
        <v>207491</v>
      </c>
    </row>
    <row r="32" spans="1:7">
      <c r="A32" s="157" t="s">
        <v>394</v>
      </c>
      <c r="B32" s="157" t="s">
        <v>395</v>
      </c>
      <c r="C32" s="168">
        <v>9509096</v>
      </c>
      <c r="D32" s="168">
        <v>-129402</v>
      </c>
      <c r="E32" s="168">
        <v>9379694</v>
      </c>
    </row>
    <row r="33" spans="1:5">
      <c r="A33" s="157" t="s">
        <v>396</v>
      </c>
      <c r="B33" s="157" t="s">
        <v>397</v>
      </c>
      <c r="C33" s="168">
        <v>2537549</v>
      </c>
      <c r="D33" s="168">
        <v>226254</v>
      </c>
      <c r="E33" s="168">
        <v>2763803</v>
      </c>
    </row>
    <row r="34" spans="1:5">
      <c r="A34" s="157" t="s">
        <v>413</v>
      </c>
      <c r="B34" s="157" t="s">
        <v>414</v>
      </c>
      <c r="C34" s="168">
        <v>11827</v>
      </c>
      <c r="D34" s="168">
        <v>50</v>
      </c>
      <c r="E34" s="168">
        <v>11877</v>
      </c>
    </row>
    <row r="35" spans="1:5">
      <c r="A35" s="157" t="s">
        <v>415</v>
      </c>
      <c r="B35" s="157" t="s">
        <v>416</v>
      </c>
      <c r="C35" s="168">
        <v>45053</v>
      </c>
      <c r="D35" s="168">
        <v>3562</v>
      </c>
      <c r="E35" s="168">
        <v>48615</v>
      </c>
    </row>
    <row r="36" spans="1:5">
      <c r="A36" s="169" t="s">
        <v>417</v>
      </c>
      <c r="B36" s="169" t="s">
        <v>418</v>
      </c>
      <c r="C36" s="170">
        <v>985542</v>
      </c>
      <c r="D36" s="170">
        <v>697</v>
      </c>
      <c r="E36" s="170">
        <v>986239</v>
      </c>
    </row>
    <row r="37" spans="1:5">
      <c r="A37" s="157" t="s">
        <v>419</v>
      </c>
      <c r="B37" s="157" t="s">
        <v>420</v>
      </c>
      <c r="C37" s="168">
        <v>985542</v>
      </c>
      <c r="D37" s="168">
        <v>697</v>
      </c>
      <c r="E37" s="168">
        <v>986239</v>
      </c>
    </row>
    <row r="38" spans="1:5">
      <c r="A38" s="169" t="s">
        <v>421</v>
      </c>
      <c r="B38" s="169" t="s">
        <v>422</v>
      </c>
      <c r="C38" s="170">
        <v>133500</v>
      </c>
      <c r="D38" s="170">
        <v>0</v>
      </c>
      <c r="E38" s="170">
        <v>133500</v>
      </c>
    </row>
    <row r="39" spans="1:5">
      <c r="A39" s="157" t="s">
        <v>423</v>
      </c>
      <c r="B39" s="157" t="s">
        <v>424</v>
      </c>
      <c r="C39" s="168">
        <v>99500</v>
      </c>
      <c r="D39" s="168">
        <v>0</v>
      </c>
      <c r="E39" s="168">
        <v>99500</v>
      </c>
    </row>
    <row r="40" spans="1:5">
      <c r="A40" s="157" t="s">
        <v>425</v>
      </c>
      <c r="B40" s="157" t="s">
        <v>426</v>
      </c>
      <c r="C40" s="168">
        <v>34000</v>
      </c>
      <c r="D40" s="168">
        <v>0</v>
      </c>
      <c r="E40" s="168">
        <v>34000</v>
      </c>
    </row>
    <row r="41" spans="1:5">
      <c r="A41" s="169" t="s">
        <v>330</v>
      </c>
      <c r="B41" s="169" t="s">
        <v>331</v>
      </c>
      <c r="C41" s="170">
        <v>9638389</v>
      </c>
      <c r="D41" s="170">
        <v>588845</v>
      </c>
      <c r="E41" s="170">
        <v>10227234</v>
      </c>
    </row>
    <row r="42" spans="1:5">
      <c r="A42" s="157" t="s">
        <v>427</v>
      </c>
      <c r="B42" s="157" t="s">
        <v>428</v>
      </c>
      <c r="C42" s="168">
        <v>30714</v>
      </c>
      <c r="D42" s="168">
        <v>300</v>
      </c>
      <c r="E42" s="168">
        <v>31014</v>
      </c>
    </row>
    <row r="43" spans="1:5">
      <c r="A43" s="157" t="s">
        <v>337</v>
      </c>
      <c r="B43" s="157" t="s">
        <v>338</v>
      </c>
      <c r="C43" s="168">
        <v>9607675</v>
      </c>
      <c r="D43" s="168">
        <v>588545</v>
      </c>
      <c r="E43" s="168">
        <v>10196220</v>
      </c>
    </row>
    <row r="44" spans="1:5">
      <c r="A44" s="169" t="s">
        <v>429</v>
      </c>
      <c r="B44" s="169" t="s">
        <v>430</v>
      </c>
      <c r="C44" s="170">
        <v>2640445</v>
      </c>
      <c r="D44" s="170">
        <v>342522</v>
      </c>
      <c r="E44" s="170">
        <v>2982967</v>
      </c>
    </row>
    <row r="45" spans="1:5">
      <c r="A45" s="157" t="s">
        <v>431</v>
      </c>
      <c r="B45" s="157" t="s">
        <v>432</v>
      </c>
      <c r="C45" s="168">
        <v>2117069</v>
      </c>
      <c r="D45" s="168">
        <v>341522</v>
      </c>
      <c r="E45" s="168">
        <v>2458591</v>
      </c>
    </row>
    <row r="46" spans="1:5">
      <c r="A46" s="157" t="s">
        <v>433</v>
      </c>
      <c r="B46" s="157" t="s">
        <v>434</v>
      </c>
      <c r="C46" s="168">
        <v>96700</v>
      </c>
      <c r="D46" s="168">
        <v>3500</v>
      </c>
      <c r="E46" s="168">
        <v>100200</v>
      </c>
    </row>
    <row r="47" spans="1:5">
      <c r="A47" s="157" t="s">
        <v>435</v>
      </c>
      <c r="B47" s="157" t="s">
        <v>436</v>
      </c>
      <c r="C47" s="168">
        <v>425476</v>
      </c>
      <c r="D47" s="168">
        <v>-2500</v>
      </c>
      <c r="E47" s="168">
        <v>422976</v>
      </c>
    </row>
    <row r="48" spans="1:5" ht="22.3">
      <c r="A48" s="157" t="s">
        <v>437</v>
      </c>
      <c r="B48" s="157" t="s">
        <v>438</v>
      </c>
      <c r="C48" s="168">
        <v>1200</v>
      </c>
      <c r="D48" s="168">
        <v>0</v>
      </c>
      <c r="E48" s="168">
        <v>1200</v>
      </c>
    </row>
    <row r="49" spans="1:5" ht="24">
      <c r="A49" s="169" t="s">
        <v>439</v>
      </c>
      <c r="B49" s="169" t="s">
        <v>440</v>
      </c>
      <c r="C49" s="170">
        <v>5105913</v>
      </c>
      <c r="D49" s="170">
        <v>22114</v>
      </c>
      <c r="E49" s="170">
        <v>5128027</v>
      </c>
    </row>
    <row r="50" spans="1:5">
      <c r="A50" s="157" t="s">
        <v>441</v>
      </c>
      <c r="B50" s="157" t="s">
        <v>442</v>
      </c>
      <c r="C50" s="168">
        <v>5105913</v>
      </c>
      <c r="D50" s="168">
        <v>95001</v>
      </c>
      <c r="E50" s="168">
        <v>5200914</v>
      </c>
    </row>
    <row r="53" spans="1:5" ht="15.45">
      <c r="A53" s="192" t="s">
        <v>469</v>
      </c>
    </row>
    <row r="54" spans="1:5">
      <c r="A54" s="36"/>
    </row>
    <row r="55" spans="1:5">
      <c r="A55" s="193" t="s">
        <v>470</v>
      </c>
    </row>
    <row r="56" spans="1:5">
      <c r="A56" s="193" t="s">
        <v>471</v>
      </c>
    </row>
  </sheetData>
  <mergeCells count="2">
    <mergeCell ref="A26:E26"/>
    <mergeCell ref="A7:C7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3C1DD-B736-45B9-BDC4-0F928EA33DDA}">
  <dimension ref="A1:E36"/>
  <sheetViews>
    <sheetView topLeftCell="A28" workbookViewId="0">
      <selection activeCell="D6" sqref="D6"/>
    </sheetView>
  </sheetViews>
  <sheetFormatPr defaultColWidth="8.69140625" defaultRowHeight="14.6"/>
  <cols>
    <col min="1" max="1" width="54.53515625" style="76" bestFit="1" customWidth="1"/>
    <col min="2" max="2" width="10" style="76" bestFit="1" customWidth="1"/>
    <col min="3" max="4" width="9.15234375" style="35" bestFit="1" customWidth="1"/>
    <col min="5" max="5" width="10.15234375" style="35" customWidth="1"/>
    <col min="6" max="16384" width="8.69140625" style="76"/>
  </cols>
  <sheetData>
    <row r="1" spans="1:5" ht="15.45">
      <c r="A1" s="190" t="s">
        <v>472</v>
      </c>
      <c r="D1" s="158"/>
      <c r="E1" s="159"/>
    </row>
    <row r="2" spans="1:5" ht="15.45">
      <c r="A2" s="191" t="s">
        <v>313</v>
      </c>
      <c r="D2" s="158"/>
      <c r="E2" s="160"/>
    </row>
    <row r="3" spans="1:5" ht="15.45">
      <c r="A3" s="191" t="s">
        <v>465</v>
      </c>
      <c r="D3" s="158"/>
      <c r="E3" s="161"/>
    </row>
    <row r="4" spans="1:5" ht="15.45">
      <c r="A4" s="191" t="s">
        <v>466</v>
      </c>
      <c r="D4" s="158"/>
      <c r="E4" s="161"/>
    </row>
    <row r="6" spans="1:5" ht="39.75" customHeight="1">
      <c r="A6" s="203" t="s">
        <v>463</v>
      </c>
      <c r="B6" s="203"/>
      <c r="C6" s="203"/>
    </row>
    <row r="8" spans="1:5">
      <c r="A8" s="198" t="s">
        <v>380</v>
      </c>
      <c r="B8" s="198" t="s">
        <v>381</v>
      </c>
      <c r="C8" s="201" t="s">
        <v>332</v>
      </c>
      <c r="D8" s="201" t="s">
        <v>339</v>
      </c>
      <c r="E8" s="201" t="s">
        <v>404</v>
      </c>
    </row>
    <row r="9" spans="1:5" ht="19" customHeight="1">
      <c r="A9" s="199"/>
      <c r="B9" s="199"/>
      <c r="C9" s="202"/>
      <c r="D9" s="202"/>
      <c r="E9" s="202"/>
    </row>
    <row r="10" spans="1:5">
      <c r="A10" s="149" t="s">
        <v>382</v>
      </c>
      <c r="B10" s="150" t="s">
        <v>383</v>
      </c>
      <c r="C10" s="182">
        <v>0</v>
      </c>
      <c r="D10" s="182">
        <v>2500</v>
      </c>
      <c r="E10" s="182">
        <v>2500</v>
      </c>
    </row>
    <row r="11" spans="1:5">
      <c r="A11" s="146" t="s">
        <v>384</v>
      </c>
      <c r="B11" s="146" t="s">
        <v>385</v>
      </c>
      <c r="C11" s="183" t="s">
        <v>386</v>
      </c>
      <c r="D11" s="183" t="s">
        <v>387</v>
      </c>
      <c r="E11" s="183" t="s">
        <v>388</v>
      </c>
    </row>
    <row r="12" spans="1:5">
      <c r="A12" s="147" t="s">
        <v>334</v>
      </c>
      <c r="B12" s="147" t="s">
        <v>333</v>
      </c>
      <c r="C12" s="184">
        <v>0</v>
      </c>
      <c r="D12" s="184">
        <v>2500</v>
      </c>
      <c r="E12" s="184">
        <v>2500</v>
      </c>
    </row>
    <row r="13" spans="1:5">
      <c r="A13" s="145" t="s">
        <v>389</v>
      </c>
      <c r="B13" s="145" t="s">
        <v>390</v>
      </c>
      <c r="C13" s="185">
        <v>0</v>
      </c>
      <c r="D13" s="185">
        <v>2500</v>
      </c>
      <c r="E13" s="185">
        <v>2500</v>
      </c>
    </row>
    <row r="14" spans="1:5">
      <c r="A14" s="148" t="s">
        <v>391</v>
      </c>
      <c r="B14" s="148" t="s">
        <v>392</v>
      </c>
      <c r="C14" s="186">
        <v>0</v>
      </c>
      <c r="D14" s="186">
        <v>2500</v>
      </c>
      <c r="E14" s="186">
        <v>2500</v>
      </c>
    </row>
    <row r="16" spans="1:5">
      <c r="A16" s="149" t="s">
        <v>393</v>
      </c>
      <c r="B16" s="150" t="s">
        <v>383</v>
      </c>
      <c r="C16" s="182">
        <v>51158</v>
      </c>
      <c r="D16" s="182">
        <v>2500</v>
      </c>
      <c r="E16" s="182">
        <v>53658</v>
      </c>
    </row>
    <row r="17" spans="1:5">
      <c r="A17" s="146" t="s">
        <v>384</v>
      </c>
      <c r="B17" s="146" t="s">
        <v>385</v>
      </c>
      <c r="C17" s="183" t="s">
        <v>386</v>
      </c>
      <c r="D17" s="183" t="s">
        <v>387</v>
      </c>
      <c r="E17" s="183" t="s">
        <v>388</v>
      </c>
    </row>
    <row r="18" spans="1:5">
      <c r="A18" s="151" t="s">
        <v>328</v>
      </c>
      <c r="B18" s="151" t="s">
        <v>329</v>
      </c>
      <c r="C18" s="187">
        <v>5858</v>
      </c>
      <c r="D18" s="187">
        <v>2500</v>
      </c>
      <c r="E18" s="187">
        <v>8358</v>
      </c>
    </row>
    <row r="19" spans="1:5">
      <c r="A19" s="145" t="s">
        <v>394</v>
      </c>
      <c r="B19" s="145" t="s">
        <v>395</v>
      </c>
      <c r="C19" s="185">
        <v>1516</v>
      </c>
      <c r="D19" s="185">
        <v>0</v>
      </c>
      <c r="E19" s="185">
        <v>1516</v>
      </c>
    </row>
    <row r="20" spans="1:5" ht="22.3">
      <c r="A20" s="145" t="s">
        <v>396</v>
      </c>
      <c r="B20" s="145" t="s">
        <v>397</v>
      </c>
      <c r="C20" s="185">
        <v>4342</v>
      </c>
      <c r="D20" s="185">
        <v>2500</v>
      </c>
      <c r="E20" s="185">
        <v>6842</v>
      </c>
    </row>
    <row r="21" spans="1:5">
      <c r="A21" s="151" t="s">
        <v>330</v>
      </c>
      <c r="B21" s="151" t="s">
        <v>331</v>
      </c>
      <c r="C21" s="187">
        <v>45300</v>
      </c>
      <c r="D21" s="187">
        <v>0</v>
      </c>
      <c r="E21" s="187">
        <v>45300</v>
      </c>
    </row>
    <row r="22" spans="1:5">
      <c r="A22" s="145" t="s">
        <v>337</v>
      </c>
      <c r="B22" s="145" t="s">
        <v>338</v>
      </c>
      <c r="C22" s="185">
        <v>45300</v>
      </c>
      <c r="D22" s="185">
        <v>0</v>
      </c>
      <c r="E22" s="185">
        <v>45300</v>
      </c>
    </row>
    <row r="24" spans="1:5">
      <c r="A24" s="144" t="s">
        <v>398</v>
      </c>
      <c r="B24" s="145" t="s">
        <v>383</v>
      </c>
      <c r="C24" s="188">
        <v>-51158</v>
      </c>
      <c r="D24" s="188">
        <v>0</v>
      </c>
      <c r="E24" s="188">
        <v>-51158</v>
      </c>
    </row>
    <row r="26" spans="1:5">
      <c r="A26" s="149" t="s">
        <v>399</v>
      </c>
      <c r="B26" s="150" t="s">
        <v>383</v>
      </c>
      <c r="C26" s="182">
        <v>51158</v>
      </c>
      <c r="D26" s="182">
        <v>0</v>
      </c>
      <c r="E26" s="182">
        <v>51158</v>
      </c>
    </row>
    <row r="27" spans="1:5">
      <c r="A27" s="146" t="s">
        <v>384</v>
      </c>
      <c r="B27" s="146" t="s">
        <v>385</v>
      </c>
      <c r="C27" s="183" t="s">
        <v>386</v>
      </c>
      <c r="D27" s="183" t="s">
        <v>387</v>
      </c>
      <c r="E27" s="183" t="s">
        <v>388</v>
      </c>
    </row>
    <row r="28" spans="1:5">
      <c r="A28" s="147" t="s">
        <v>336</v>
      </c>
      <c r="B28" s="147" t="s">
        <v>335</v>
      </c>
      <c r="C28" s="184">
        <v>51158</v>
      </c>
      <c r="D28" s="184">
        <v>0</v>
      </c>
      <c r="E28" s="184">
        <v>51158</v>
      </c>
    </row>
    <row r="29" spans="1:5">
      <c r="A29" s="145" t="s">
        <v>400</v>
      </c>
      <c r="B29" s="145" t="s">
        <v>401</v>
      </c>
      <c r="C29" s="185">
        <v>51158</v>
      </c>
      <c r="D29" s="185">
        <v>0</v>
      </c>
      <c r="E29" s="185">
        <v>51158</v>
      </c>
    </row>
    <row r="30" spans="1:5" ht="22.3">
      <c r="A30" s="148" t="s">
        <v>402</v>
      </c>
      <c r="B30" s="148" t="s">
        <v>403</v>
      </c>
      <c r="C30" s="186">
        <v>51158</v>
      </c>
      <c r="D30" s="186">
        <v>0</v>
      </c>
      <c r="E30" s="186">
        <v>51158</v>
      </c>
    </row>
    <row r="31" spans="1:5">
      <c r="A31" s="200" t="s">
        <v>383</v>
      </c>
      <c r="B31" s="200"/>
      <c r="C31" s="200"/>
      <c r="D31" s="200"/>
      <c r="E31" s="200"/>
    </row>
    <row r="33" spans="1:1" ht="15.45">
      <c r="A33" s="192" t="s">
        <v>469</v>
      </c>
    </row>
    <row r="34" spans="1:1">
      <c r="A34" s="36"/>
    </row>
    <row r="35" spans="1:1">
      <c r="A35" s="193" t="s">
        <v>470</v>
      </c>
    </row>
    <row r="36" spans="1:1">
      <c r="A36" s="193" t="s">
        <v>471</v>
      </c>
    </row>
  </sheetData>
  <mergeCells count="7">
    <mergeCell ref="A6:C6"/>
    <mergeCell ref="A8:A9"/>
    <mergeCell ref="B8:B9"/>
    <mergeCell ref="A31:E31"/>
    <mergeCell ref="C8:C9"/>
    <mergeCell ref="D8:D9"/>
    <mergeCell ref="E8:E9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ienemumi-izdevumi </vt:lpstr>
      <vt:lpstr>Kopsav. pa funkc.kateg. un EKK</vt:lpstr>
      <vt:lpstr>Kopsavilkums Ziedojumi</vt:lpstr>
      <vt:lpstr>'ienemumi-izdevumi '!_Hlk95808303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Anda Pūriņa</dc:creator>
  <cp:lastModifiedBy>Vija Milbrete</cp:lastModifiedBy>
  <cp:lastPrinted>2022-01-26T11:41:52Z</cp:lastPrinted>
  <dcterms:created xsi:type="dcterms:W3CDTF">2022-01-20T17:04:39Z</dcterms:created>
  <dcterms:modified xsi:type="dcterms:W3CDTF">2022-06-17T07:25:19Z</dcterms:modified>
</cp:coreProperties>
</file>