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0" windowWidth="11385" windowHeight="11640" tabRatio="659" activeTab="2"/>
  </bookViews>
  <sheets>
    <sheet name="koptame" sheetId="1" r:id="rId1"/>
    <sheet name="Kopsav" sheetId="2" r:id="rId2"/>
    <sheet name="Mebel." sheetId="3" r:id="rId3"/>
  </sheets>
  <definedNames>
    <definedName name="_xlnm.Print_Area" localSheetId="1">'Kopsav'!$A$5:$I$40</definedName>
    <definedName name="_xlnm.Print_Area" localSheetId="0">'koptame'!$A$4:$D$41</definedName>
    <definedName name="_xlnm.Print_Area" localSheetId="2">'Mebel.'!$A$1:$R$62</definedName>
    <definedName name="_xlnm.Print_Titles" localSheetId="2">'Mebel.'!$10:$13</definedName>
  </definedNames>
  <calcPr fullCalcOnLoad="1"/>
</workbook>
</file>

<file path=xl/sharedStrings.xml><?xml version="1.0" encoding="utf-8"?>
<sst xmlns="http://schemas.openxmlformats.org/spreadsheetml/2006/main" count="270" uniqueCount="174">
  <si>
    <t>Nosaukums</t>
  </si>
  <si>
    <t>Tehniskās prasības, izmēri</t>
  </si>
  <si>
    <t>13.1</t>
  </si>
  <si>
    <t>02.</t>
  </si>
  <si>
    <t>Apmeklētāju dīvāns</t>
  </si>
  <si>
    <t>13.2</t>
  </si>
  <si>
    <t>02. vai 04.</t>
  </si>
  <si>
    <t>Apmeklētāju dīvāns, mobīls</t>
  </si>
  <si>
    <t>14.1</t>
  </si>
  <si>
    <t>03. 04. 06.</t>
  </si>
  <si>
    <t>Apmeklētāju krēsls</t>
  </si>
  <si>
    <t>02. 03. 04. 0.5. 0.6.</t>
  </si>
  <si>
    <t>Apmeklētāju soliņš</t>
  </si>
  <si>
    <t>14.2</t>
  </si>
  <si>
    <t>15.</t>
  </si>
  <si>
    <t>02. 06.</t>
  </si>
  <si>
    <t>Biroja krēsls</t>
  </si>
  <si>
    <t>16.</t>
  </si>
  <si>
    <t>06.</t>
  </si>
  <si>
    <t>Apmeklētāju galds</t>
  </si>
  <si>
    <t>Galds kā konsole 4820x730 mm. Virsma no dabīgā finierējuma, biezums 25-30 mm. Stiprināts pie sienas ar metāla leņķiem. Galdā 2 iegriezumi sildķermeņiem.</t>
  </si>
  <si>
    <t>8.1</t>
  </si>
  <si>
    <t>04.</t>
  </si>
  <si>
    <t>Apmeklētāju darba galds</t>
  </si>
  <si>
    <t>8.2</t>
  </si>
  <si>
    <t>03.</t>
  </si>
  <si>
    <t>Apmeklētāju darba galds jauniešiem</t>
  </si>
  <si>
    <t>Galds 1000xl050xH650-750 mm. Visas galda virsmas no dabīgā finierējuma, biezums 25-30 mm, kājas -50 mm.</t>
  </si>
  <si>
    <t>8.3</t>
  </si>
  <si>
    <t>Apmeklētāju darba galds bērniem</t>
  </si>
  <si>
    <t>8.4</t>
  </si>
  <si>
    <t>Reģistratūras lete</t>
  </si>
  <si>
    <t>Biroja darba galds</t>
  </si>
  <si>
    <t>Galds 1800x800xH650-750 mm. Visas galda virsmas no dabīgā finierējuma, biezums 25-30 mm, kājas -50 mm. Metāla rāmja plaukts datoram. Matēta stikla plāksne 650x1800 mm.</t>
  </si>
  <si>
    <t>10</t>
  </si>
  <si>
    <t>Atviltņu bloks</t>
  </si>
  <si>
    <t>Atvilkņu bloks uz riteņiem 400x600xH550 mm, dabīgā finierējuma. 3 atvilktnes, augšējā atvilktne ar kancelejas preču sadalījumu.</t>
  </si>
  <si>
    <t>11</t>
  </si>
  <si>
    <t>Iebūvēti stikla plaukti</t>
  </si>
  <si>
    <t>12</t>
  </si>
  <si>
    <t>Stends, mobīls</t>
  </si>
  <si>
    <t>Galds 1000x1050xH650-750 mm. Visas galda virsmas no dabīgā finierējuma, biezums 25-30 mm, kājas -50 mm. Metāla rāmja plaukts datoram, bet ārējā vertikālā plakne no dabīgā finierējuma. Bīdāms dabīgā finierējuma plaukts klaviatūrai un pelei.</t>
  </si>
  <si>
    <t>Galds 1000x1050xH500 mm. Visas galda virsmas no dabīgā finierējuma, biezums 25-30 mm, kājas -50 mm.</t>
  </si>
  <si>
    <t>2 galdi, katrs 1000x1050xH650-750 mm. Visas galda virsmas no dabīgā finierējuma, biezums 25-30 mm, kājas -50 mm. Vienam no galdiem metāla rāmja plaukts datoram, bet ārējā vertikālā plakne no dabīgā finierējuma. Bīdāms dabīgā finierējuma plaukts klaviatūrai un pelei. Matēta stikla plāksne 650x990. Otram galdam matēta stikla plāksne 650x1160 mm.</t>
  </si>
  <si>
    <t>`</t>
  </si>
  <si>
    <t>Līg.c.</t>
  </si>
  <si>
    <t>bez PVN</t>
  </si>
  <si>
    <t>9</t>
  </si>
  <si>
    <t>kompl</t>
  </si>
  <si>
    <t>Apstiprinu</t>
  </si>
  <si>
    <t>(paraksts un tā atšifrējums)</t>
  </si>
  <si>
    <t>Z.V.</t>
  </si>
  <si>
    <t>_____.gada____.____________</t>
  </si>
  <si>
    <t>Būvniecības koptāme</t>
  </si>
  <si>
    <t>Tāme sastādīta:</t>
  </si>
  <si>
    <t>Nr.p.k.</t>
  </si>
  <si>
    <t>Objekta nosaukums</t>
  </si>
  <si>
    <t>Objekta izmaksas (Ls)</t>
  </si>
  <si>
    <t>Kopā:</t>
  </si>
  <si>
    <t xml:space="preserve"> </t>
  </si>
  <si>
    <t>Sastādīja: : _________________</t>
  </si>
  <si>
    <t>(paraksts, tā atšifrējums, datums)</t>
  </si>
  <si>
    <t>Kopsavilkuma aprēķini pa darbu vai konstruktīvo elementu veidiem</t>
  </si>
  <si>
    <t>(Darba veids vai konstruktīvā elementa nosaukums)</t>
  </si>
  <si>
    <t>Par kopējo summu, Ls</t>
  </si>
  <si>
    <t>Kopējā darbietilpība, c/st.</t>
  </si>
  <si>
    <t xml:space="preserve">Tāme sastādīta:  </t>
  </si>
  <si>
    <r>
      <t>Kods, tāmes Nr</t>
    </r>
    <r>
      <rPr>
        <sz val="14"/>
        <rFont val="Times New Roman"/>
        <family val="1"/>
      </rPr>
      <t>.</t>
    </r>
  </si>
  <si>
    <t>Darba veids vai konstruktīvā elementa nosaukums</t>
  </si>
  <si>
    <t>Tāmes izmaksas (Ls)</t>
  </si>
  <si>
    <t>tai skaitā</t>
  </si>
  <si>
    <t>Darbietilpība (c/h)</t>
  </si>
  <si>
    <t>Darba alga (Ls)</t>
  </si>
  <si>
    <t>Materiāli (Ls)</t>
  </si>
  <si>
    <t>Mehānismi (Ls)</t>
  </si>
  <si>
    <t>Virsizdevumi:</t>
  </si>
  <si>
    <t>t.sk. darba aizsardzība:</t>
  </si>
  <si>
    <t xml:space="preserve">Peļņa: </t>
  </si>
  <si>
    <t>Darba devēja sociālais nodoklis:</t>
  </si>
  <si>
    <t>Pavisam kopā</t>
  </si>
  <si>
    <t>m2</t>
  </si>
  <si>
    <t>Ls/m2</t>
  </si>
  <si>
    <t>Kods</t>
  </si>
  <si>
    <t>Mērv.</t>
  </si>
  <si>
    <t>Daudz.</t>
  </si>
  <si>
    <t>Vienības izmaksas</t>
  </si>
  <si>
    <t>Kopā uz visu apjomu</t>
  </si>
  <si>
    <t>Laika norma (c/h)</t>
  </si>
  <si>
    <t>Darba samaksas likme (Ls/h)</t>
  </si>
  <si>
    <t>Meh. (Ls)</t>
  </si>
  <si>
    <t>Kopā (Ls)</t>
  </si>
  <si>
    <t>Summa (Ls)</t>
  </si>
  <si>
    <t>Materiālu, grunts apmaiņas un būvgružu transporta izdevumi</t>
  </si>
  <si>
    <t>Tiešās izmaksas kopā:</t>
  </si>
  <si>
    <t>Virsizdevumi :</t>
  </si>
  <si>
    <t>Pavisam kopā:</t>
  </si>
  <si>
    <t>PVN :</t>
  </si>
  <si>
    <t>Līgumcena kopā:</t>
  </si>
  <si>
    <t>Tāmes izmaksas (Ls) :</t>
  </si>
  <si>
    <r>
      <t xml:space="preserve">Pasūtītājs: </t>
    </r>
    <r>
      <rPr>
        <b/>
        <sz val="11"/>
        <rFont val="Times New Roman"/>
        <family val="1"/>
      </rPr>
      <t>Ķekavas novada pašvaldības Kultūras aģentūra</t>
    </r>
  </si>
  <si>
    <r>
      <t>Būves nosaukums:</t>
    </r>
    <r>
      <rPr>
        <b/>
        <sz val="12"/>
        <rFont val="Times New Roman"/>
        <family val="1"/>
      </rPr>
      <t>BIBLIOTĒKAS PAPLAŠINĀŠANA KATLAKALNA TAUTAS NAMĀ</t>
    </r>
  </si>
  <si>
    <r>
      <t xml:space="preserve">Objekta nosaukums: </t>
    </r>
    <r>
      <rPr>
        <b/>
        <sz val="12"/>
        <rFont val="Times New Roman"/>
        <family val="1"/>
      </rPr>
      <t>BIBLIOTĒKAS PAPLAŠINĀŠANA KATLAKALNA TAUTAS NAMĀ</t>
    </r>
  </si>
  <si>
    <r>
      <t>Objekta adrese:</t>
    </r>
    <r>
      <rPr>
        <b/>
        <sz val="12"/>
        <rFont val="Times New Roman"/>
        <family val="1"/>
      </rPr>
      <t>Ķekavas novads, Ķekavas pagasts, Katlakalns, Pļavniekkalna iela 35</t>
    </r>
  </si>
  <si>
    <r>
      <t>Kopā ar PVN</t>
    </r>
    <r>
      <rPr>
        <b/>
        <sz val="11"/>
        <color indexed="10"/>
        <rFont val="Times New Roman"/>
        <family val="1"/>
      </rPr>
      <t xml:space="preserve"> 21%:</t>
    </r>
  </si>
  <si>
    <t>gab</t>
  </si>
  <si>
    <t>Mēbeles</t>
  </si>
  <si>
    <t>Plastmasas pakāpiens spilgtā krāsā H 0,60 m</t>
  </si>
  <si>
    <t>Tāme sastādīta 2012.gada tirgus cenās, pamatojoties uz AR daļas rasējumiem un specifikācijām.</t>
  </si>
  <si>
    <t>17.</t>
  </si>
  <si>
    <t>18.</t>
  </si>
  <si>
    <t>Mobils pakāpiens</t>
  </si>
  <si>
    <t>Dekoratīvs daiļliteratūras plaukts ar gaiša bērza finierējumu uz koka saplākšņa 1300x1300x220 mm</t>
  </si>
  <si>
    <t>19.</t>
  </si>
  <si>
    <t>Daiļliteratūras plaukts</t>
  </si>
  <si>
    <t>Dekoratīvs daiļliteratūras plaukts ar gaiša bērza finierējumu uz koka saplākšņa 1000x1000x220 mm</t>
  </si>
  <si>
    <t>20.</t>
  </si>
  <si>
    <t>Dekoratīvs daiļliteratūras plaukts ar gaiša bērza finierējumu uz koka saplākšņa 700x700x220 mm</t>
  </si>
  <si>
    <t>Dekoratīvs daiļliteratūras plaukts ar gaiša bērza finierējumu uz koka saplākšņa 800x800x220 mm</t>
  </si>
  <si>
    <t>Plaukts</t>
  </si>
  <si>
    <t>Dekoratūivs žurnālu plaukts ar gaišu bērza finierējumu uz koka saplākšņa 1000x1000x100 mm</t>
  </si>
  <si>
    <t>23.</t>
  </si>
  <si>
    <t>03. 04. un 05.</t>
  </si>
  <si>
    <t>Grāmatu plaukti stacionāri</t>
  </si>
  <si>
    <t>24.</t>
  </si>
  <si>
    <t>03. un 06.</t>
  </si>
  <si>
    <t>25.</t>
  </si>
  <si>
    <t xml:space="preserve">02. </t>
  </si>
  <si>
    <t>26.</t>
  </si>
  <si>
    <t>02. un 03.</t>
  </si>
  <si>
    <t>27.</t>
  </si>
  <si>
    <t>Biroja plaukts</t>
  </si>
  <si>
    <t>28.</t>
  </si>
  <si>
    <t>05.</t>
  </si>
  <si>
    <t>Grāmatu plaukti mobilie</t>
  </si>
  <si>
    <t>29.</t>
  </si>
  <si>
    <t>Garderobes skapis</t>
  </si>
  <si>
    <t>Garderobes skapis fiksēts telpā no laminēta saplākšņa 1350x650x2100h mm ar bīdāmām stikal durvīm, ar pakaramo stangu, pakaramo komplekts, ar vienu gala apdares paneli un viņš aizmugures panelis</t>
  </si>
  <si>
    <t>30.</t>
  </si>
  <si>
    <t>Biroja plaukti</t>
  </si>
  <si>
    <t>Biroja skapju komplekts (finērēts saplāksnis) saskaņā ar zīmējumu 3400x600x2600h mm</t>
  </si>
  <si>
    <t>31.</t>
  </si>
  <si>
    <t>02. un 06.</t>
  </si>
  <si>
    <t>Atkritumu grozs</t>
  </si>
  <si>
    <t>Biroju metāla atkritumu grozs</t>
  </si>
  <si>
    <t>Pasūtījuma Nr.: 206</t>
  </si>
  <si>
    <t>Būvuzraudzība 1,5%</t>
  </si>
  <si>
    <t>Autoruzraudzība 1,5%</t>
  </si>
  <si>
    <t>Sergejs Kozins</t>
  </si>
  <si>
    <t>Sastādīja: Jānis Zagorskis</t>
  </si>
  <si>
    <t>Sastādīja:                                        Jānis Zagorskis</t>
  </si>
  <si>
    <t>Pārbaudīja:                                       Sergejs Kozins</t>
  </si>
  <si>
    <t>Pārbaudīja: Sergejs Kozins</t>
  </si>
  <si>
    <t>Sertifikāta Nr.20-4169</t>
  </si>
  <si>
    <r>
      <t xml:space="preserve">PVN </t>
    </r>
    <r>
      <rPr>
        <b/>
        <sz val="11"/>
        <color indexed="10"/>
        <rFont val="Times New Roman"/>
        <family val="1"/>
      </rPr>
      <t>(21%</t>
    </r>
    <r>
      <rPr>
        <b/>
        <sz val="11"/>
        <rFont val="Times New Roman"/>
        <family val="1"/>
      </rPr>
      <t>):</t>
    </r>
  </si>
  <si>
    <t>Finanšu rezerve neparedzētajiem darbiem 4%</t>
  </si>
  <si>
    <t>Metāla grāmatu plaukts "SYSKO" tipa vai līdzvērtīgs 1200x300x2200h mm ar 1 gala apdares paneli</t>
  </si>
  <si>
    <t xml:space="preserve">Metāla grāmatu plaukts "SYSKO" tipa vai līdzvērtīgs 1200x300x2900h mm ar 7 gala apdares paneļiem </t>
  </si>
  <si>
    <t xml:space="preserve">Metāla grāmatu plaukts "SYSKO" tipa vai līdzvērtīgs  1000x300x2900h mm ar 1 gala apdares paneli </t>
  </si>
  <si>
    <t>Metāla grāmatu plaukts "SYSKO" tipa vai līdzvērtīgs 1200x300x1500h mm ar 4 gala apdares paneļiem</t>
  </si>
  <si>
    <t xml:space="preserve">Metāla grāmatu plaukts "SYSKO" tipa vai līdzvērtīgs 1000x250x2600h mm </t>
  </si>
  <si>
    <t xml:space="preserve">Mobilie metāla grāmatu plaukti "SYSKO" tipa 1200x300x2900h mm vai līdzvērtīgs, kopā 12 plaukti, ieskaitot sliežu sistēmu, ar vienpusēju gala apdares paneli. </t>
  </si>
  <si>
    <t>Dīvāns "Confluence" vai līdzvērtīgs. Dīvānam vēlams krāsains raupš audums. Tonis tiks precizēts. Jābūt divpusējai atzveltnei (pret ieeju un pret sienu), 3 vietas. Jābūt brīvas formas. Maksimālie gabarīti plānā 1900x1700 mm.</t>
  </si>
  <si>
    <t>Round 4051 (Cascando) vai līdzvērtīgs. Metāla, uz riteņiem, pelēks.</t>
  </si>
  <si>
    <t>RĪGA CHAIR krēsls ZIPPER vai līdzvērtīgs. Kājām - plāns, gaišs bērza finierējums. Sēdei un atzvelntei - gaišs lamināts. Atzveltne par -100 mm augstāka par standartu, izveidojot dekoratīvu malu. Izmēri 580x450xH950 mm.</t>
  </si>
  <si>
    <t>RĪGA CHAIR soliņš BLOOM vai līdzvērtīgs. Plāns, gaišs bērza finierējums. Izmēri: 0445xH435 mm. 2 no soliņiem ar atšķirīgu toni un H30-35 cm bērniem.</t>
  </si>
  <si>
    <t>Biroja darba krēsls uz riteņiem ar sinhro mehānismu. Sietauduma atzveltne. Tumši pelēka vai melna. Regulējami roku balsti. Regulējams sēdekļa dziļums. Sēde - tumši pelēka. Regulējams jostas vietas atbalsts. Izmēri: P:700mm, Dz700mm, A:1020-1150mm.</t>
  </si>
  <si>
    <t>Dīvāns "Confluence" vai līdzvērtīgs. Dīvānam vēlams krāsains raupš audums. Tonis saskaņojams autoruzrudzības kārtībā. Jābūt uz riteņiem. Jābūt ar atzveltni, 2 vietas. Jābūt brīvas formas. Jābūt no tādas pašas sērijas kā 13.1 dīvāns. Maksimālie gabarīti plānā 1000x1400 mm.</t>
  </si>
  <si>
    <t>Telpas Nr.</t>
  </si>
  <si>
    <t>3 iebūvēti rūdīta stikla plaukti sienas nišā 810x340 mm, biezums 8 mm, ailas izmēri 810xl60mm (izmērus saskaņot autoruzraudzības kārtībā)</t>
  </si>
  <si>
    <t>Lokālā tāme Nr.2-1</t>
  </si>
  <si>
    <t>2-1</t>
  </si>
  <si>
    <t>2012.gada 18.jūlijā</t>
  </si>
  <si>
    <t>BIBLIOTĒKAS PAPLAŠINĀŠANA KATLAKALNA TAUTAS NAMĀ. 2. Mēbeļu piegāde un montāža.</t>
  </si>
  <si>
    <t>Piezīme:                 Montāžas izmaksas iekļautas mēbeļu cenā</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</si>
</sst>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0"/>
    <numFmt numFmtId="171" formatCode="0.0000"/>
    <numFmt numFmtId="172" formatCode="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10"/>
      <name val="Times New Roman"/>
      <family val="1"/>
    </font>
    <font>
      <sz val="12"/>
      <name val="Times New Roman"/>
      <family val="1"/>
    </font>
    <font>
      <b/>
      <sz val="14"/>
      <name val="Times New Roman"/>
      <family val="1"/>
    </font>
    <font>
      <b/>
      <sz val="10"/>
      <name val="Times New Roman"/>
      <family val="1"/>
    </font>
    <font>
      <b/>
      <sz val="12"/>
      <name val="Times New Roman"/>
      <family val="1"/>
    </font>
    <font>
      <sz val="14"/>
      <name val="Times New Roman"/>
      <family val="1"/>
    </font>
    <font>
      <sz val="11"/>
      <name val="Times New Roman"/>
      <family val="1"/>
    </font>
    <font>
      <sz val="12"/>
      <color indexed="10"/>
      <name val="Times New Roman"/>
      <family val="1"/>
    </font>
    <font>
      <b/>
      <sz val="10"/>
      <color indexed="10"/>
      <name val="Times New Roman"/>
      <family val="1"/>
    </font>
    <font>
      <sz val="11"/>
      <color indexed="8"/>
      <name val="Times New Roman"/>
      <family val="1"/>
    </font>
    <font>
      <sz val="11"/>
      <color indexed="9"/>
      <name val="Times New Roman"/>
      <family val="1"/>
    </font>
    <font>
      <b/>
      <sz val="11"/>
      <name val="Times New Roman"/>
      <family val="1"/>
    </font>
    <font>
      <sz val="8"/>
      <name val="Arial"/>
      <family val="2"/>
    </font>
    <font>
      <sz val="10"/>
      <color indexed="10"/>
      <name val="Times New Roman"/>
      <family val="1"/>
    </font>
    <font>
      <b/>
      <sz val="11"/>
      <color indexed="10"/>
      <name val="Times New Roman"/>
      <family val="1"/>
    </font>
    <font>
      <sz val="10"/>
      <name val="Helv"/>
      <family val="0"/>
    </font>
    <font>
      <u val="single"/>
      <sz val="9"/>
      <color indexed="12"/>
      <name val="Arial"/>
      <family val="2"/>
    </font>
    <font>
      <u val="single"/>
      <sz val="9"/>
      <color indexed="36"/>
      <name val="Arial"/>
      <family val="2"/>
    </font>
    <font>
      <sz val="10"/>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hair">
        <color indexed="8"/>
      </top>
      <bottom style="hair">
        <color indexed="8"/>
      </bottom>
    </border>
    <border>
      <left>
        <color indexed="63"/>
      </left>
      <right style="medium">
        <color indexed="8"/>
      </right>
      <top style="hair">
        <color indexed="8"/>
      </top>
      <bottom style="hair">
        <color indexed="8"/>
      </bottom>
    </border>
    <border>
      <left style="medium"/>
      <right style="thin">
        <color indexed="8"/>
      </right>
      <top style="hair">
        <color indexed="8"/>
      </top>
      <bottom style="hair">
        <color indexed="8"/>
      </bottom>
    </border>
    <border>
      <left>
        <color indexed="63"/>
      </left>
      <right style="medium"/>
      <top style="hair">
        <color indexed="8"/>
      </top>
      <bottom style="hair">
        <color indexed="8"/>
      </bottom>
    </border>
    <border>
      <left style="medium"/>
      <right style="thin">
        <color indexed="8"/>
      </right>
      <top style="hair">
        <color indexed="8"/>
      </top>
      <bottom style="medium"/>
    </border>
    <border>
      <left>
        <color indexed="63"/>
      </left>
      <right style="thin">
        <color indexed="8"/>
      </right>
      <top style="hair">
        <color indexed="8"/>
      </top>
      <bottom style="medium"/>
    </border>
    <border>
      <left>
        <color indexed="63"/>
      </left>
      <right style="medium"/>
      <top style="hair">
        <color indexed="8"/>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right style="medium"/>
      <top style="medium"/>
      <bottom style="hair">
        <color indexed="8"/>
      </bottom>
    </border>
    <border>
      <left style="medium">
        <color indexed="8"/>
      </left>
      <right>
        <color indexed="63"/>
      </right>
      <top style="hair">
        <color indexed="8"/>
      </top>
      <bottom style="hair">
        <color indexed="8"/>
      </bottom>
    </border>
    <border>
      <left style="medium"/>
      <right style="medium"/>
      <top style="hair">
        <color indexed="8"/>
      </top>
      <bottom style="hair">
        <color indexed="8"/>
      </bottom>
    </border>
    <border>
      <left style="medium">
        <color indexed="8"/>
      </left>
      <right>
        <color indexed="63"/>
      </right>
      <top style="hair">
        <color indexed="8"/>
      </top>
      <bottom style="medium">
        <color indexed="8"/>
      </bottom>
    </border>
    <border>
      <left style="medium"/>
      <right style="medium"/>
      <top style="hair">
        <color indexed="8"/>
      </top>
      <bottom style="mediu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color indexed="63"/>
      </right>
      <top>
        <color indexed="63"/>
      </top>
      <bottom style="hair">
        <color indexed="8"/>
      </bottom>
    </border>
    <border>
      <left style="medium"/>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medium"/>
      <top>
        <color indexed="63"/>
      </top>
      <bottom style="hair">
        <color indexed="8"/>
      </bottom>
    </border>
    <border>
      <left style="medium">
        <color indexed="8"/>
      </left>
      <right style="thin">
        <color indexed="8"/>
      </right>
      <top style="hair">
        <color indexed="8"/>
      </top>
      <bottom style="medium"/>
    </border>
    <border>
      <left style="thin">
        <color indexed="8"/>
      </left>
      <right style="thin">
        <color indexed="8"/>
      </right>
      <top style="hair">
        <color indexed="8"/>
      </top>
      <bottom style="medium"/>
    </border>
    <border>
      <left>
        <color indexed="63"/>
      </left>
      <right>
        <color indexed="63"/>
      </right>
      <top style="hair">
        <color indexed="8"/>
      </top>
      <bottom style="medium"/>
    </border>
    <border>
      <left>
        <color indexed="63"/>
      </left>
      <right style="medium">
        <color indexed="8"/>
      </right>
      <top style="hair">
        <color indexed="8"/>
      </top>
      <bottom style="medium"/>
    </border>
    <border>
      <left style="medium">
        <color indexed="8"/>
      </left>
      <right style="medium">
        <color indexed="8"/>
      </right>
      <top style="hair">
        <color indexed="8"/>
      </top>
      <bottom>
        <color indexed="63"/>
      </bottom>
    </border>
    <border>
      <left style="thin">
        <color indexed="8"/>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style="medium">
        <color indexed="8"/>
      </right>
      <top style="medium">
        <color indexed="8"/>
      </top>
      <bottom style="hair">
        <color indexed="8"/>
      </bottom>
    </border>
    <border>
      <left style="medium"/>
      <right>
        <color indexed="63"/>
      </right>
      <top>
        <color indexed="63"/>
      </top>
      <bottom style="medium"/>
    </border>
    <border>
      <left>
        <color indexed="63"/>
      </left>
      <right style="thin">
        <color indexed="8"/>
      </right>
      <top>
        <color indexed="63"/>
      </top>
      <bottom style="medium"/>
    </border>
    <border>
      <left style="thin">
        <color indexed="8"/>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color indexed="8"/>
      </right>
      <top style="medium"/>
      <bottom style="medium"/>
    </border>
    <border>
      <left>
        <color indexed="63"/>
      </left>
      <right style="thin">
        <color indexed="8"/>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color indexed="63"/>
      </right>
      <top style="hair">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hair">
        <color indexed="8"/>
      </top>
      <bottom style="hair">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style="medium">
        <color indexed="8"/>
      </top>
      <bottom style="hair">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s>
  <cellStyleXfs count="67">
    <xf numFmtId="0" fontId="3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5"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0" fillId="0" borderId="0">
      <alignment/>
      <protection/>
    </xf>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0" fillId="0" borderId="0">
      <alignment/>
      <protection/>
    </xf>
  </cellStyleXfs>
  <cellXfs count="250">
    <xf numFmtId="0" fontId="0" fillId="0" borderId="0" xfId="0" applyAlignment="1">
      <alignment/>
    </xf>
    <xf numFmtId="0" fontId="18"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8" fillId="0" borderId="10"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horizontal="left" vertical="center"/>
    </xf>
    <xf numFmtId="0" fontId="20" fillId="0" borderId="0" xfId="0" applyFont="1" applyAlignment="1">
      <alignment horizontal="right" vertical="center"/>
    </xf>
    <xf numFmtId="0" fontId="25" fillId="0" borderId="0" xfId="0" applyFont="1" applyAlignment="1">
      <alignment horizontal="left" vertical="center"/>
    </xf>
    <xf numFmtId="0" fontId="25"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6"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3" fillId="0" borderId="10" xfId="0" applyFont="1" applyBorder="1" applyAlignment="1">
      <alignment horizontal="left" vertical="center"/>
    </xf>
    <xf numFmtId="0" fontId="20" fillId="0" borderId="10" xfId="0" applyFont="1" applyBorder="1" applyAlignment="1">
      <alignment vertical="center"/>
    </xf>
    <xf numFmtId="0" fontId="20" fillId="20" borderId="11" xfId="0" applyFont="1" applyFill="1" applyBorder="1" applyAlignment="1">
      <alignment horizontal="center" vertical="center" wrapText="1"/>
    </xf>
    <xf numFmtId="0" fontId="20" fillId="20"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justify" vertical="center" wrapText="1"/>
    </xf>
    <xf numFmtId="4" fontId="20" fillId="0" borderId="15" xfId="0" applyNumberFormat="1" applyFont="1" applyBorder="1" applyAlignment="1">
      <alignment horizontal="justify" vertical="center" wrapText="1"/>
    </xf>
    <xf numFmtId="4" fontId="20" fillId="0" borderId="13" xfId="0" applyNumberFormat="1" applyFont="1" applyBorder="1" applyAlignment="1">
      <alignment horizontal="justify" vertical="center" wrapText="1"/>
    </xf>
    <xf numFmtId="4" fontId="20" fillId="0" borderId="16" xfId="0" applyNumberFormat="1" applyFont="1" applyBorder="1" applyAlignment="1">
      <alignment horizontal="justify" vertical="center" wrapText="1"/>
    </xf>
    <xf numFmtId="4" fontId="20" fillId="0" borderId="17" xfId="0" applyNumberFormat="1" applyFont="1" applyBorder="1" applyAlignment="1">
      <alignment horizontal="justify" vertical="center" wrapText="1"/>
    </xf>
    <xf numFmtId="0" fontId="20" fillId="0" borderId="18" xfId="0" applyFont="1" applyBorder="1" applyAlignment="1">
      <alignment horizontal="center" vertical="center" wrapText="1"/>
    </xf>
    <xf numFmtId="0" fontId="27" fillId="0" borderId="0" xfId="0" applyFont="1" applyAlignment="1">
      <alignment vertical="center"/>
    </xf>
    <xf numFmtId="0" fontId="20" fillId="0" borderId="19" xfId="0" applyFont="1" applyBorder="1" applyAlignment="1">
      <alignment horizontal="center" vertical="center" wrapText="1"/>
    </xf>
    <xf numFmtId="0" fontId="20" fillId="0" borderId="20" xfId="0" applyFont="1" applyBorder="1" applyAlignment="1">
      <alignment horizontal="justify" vertical="center" wrapText="1"/>
    </xf>
    <xf numFmtId="4" fontId="20" fillId="0" borderId="21" xfId="0" applyNumberFormat="1" applyFont="1" applyBorder="1" applyAlignment="1">
      <alignment horizontal="right" vertical="center" wrapText="1"/>
    </xf>
    <xf numFmtId="4" fontId="20" fillId="0" borderId="19" xfId="0" applyNumberFormat="1" applyFont="1" applyBorder="1" applyAlignment="1">
      <alignment horizontal="right" vertical="center" wrapText="1"/>
    </xf>
    <xf numFmtId="4" fontId="20" fillId="0" borderId="22" xfId="0" applyNumberFormat="1" applyFont="1" applyBorder="1" applyAlignment="1">
      <alignment horizontal="right" vertical="center" wrapText="1"/>
    </xf>
    <xf numFmtId="4" fontId="20" fillId="0" borderId="23" xfId="0" applyNumberFormat="1" applyFont="1" applyBorder="1" applyAlignment="1">
      <alignment horizontal="right" vertical="center" wrapText="1"/>
    </xf>
    <xf numFmtId="0" fontId="28" fillId="24" borderId="24" xfId="0" applyFont="1" applyFill="1" applyBorder="1" applyAlignment="1">
      <alignment horizontal="right" vertical="center"/>
    </xf>
    <xf numFmtId="0" fontId="28" fillId="24" borderId="25" xfId="0" applyFont="1" applyFill="1" applyBorder="1" applyAlignment="1">
      <alignment horizontal="right" vertical="center"/>
    </xf>
    <xf numFmtId="0" fontId="28" fillId="24" borderId="26" xfId="0" applyFont="1" applyFill="1" applyBorder="1" applyAlignment="1">
      <alignment horizontal="right" vertical="center"/>
    </xf>
    <xf numFmtId="4" fontId="25" fillId="0" borderId="0" xfId="0" applyNumberFormat="1" applyFont="1" applyAlignment="1">
      <alignment vertical="center"/>
    </xf>
    <xf numFmtId="0" fontId="30" fillId="0" borderId="0" xfId="0" applyFont="1" applyAlignment="1">
      <alignment vertical="center"/>
    </xf>
    <xf numFmtId="0" fontId="25" fillId="0" borderId="0" xfId="58" applyFont="1" applyAlignment="1">
      <alignment vertical="center"/>
      <protection/>
    </xf>
    <xf numFmtId="0" fontId="30" fillId="0" borderId="0" xfId="58" applyFont="1" applyAlignment="1">
      <alignment horizontal="left" vertical="center"/>
      <protection/>
    </xf>
    <xf numFmtId="2" fontId="30" fillId="0" borderId="0" xfId="0" applyNumberFormat="1" applyFont="1" applyBorder="1" applyAlignment="1">
      <alignment horizontal="right" vertical="center"/>
    </xf>
    <xf numFmtId="4" fontId="25" fillId="0" borderId="0" xfId="0" applyNumberFormat="1" applyFont="1" applyAlignment="1">
      <alignment horizontal="center" vertical="center"/>
    </xf>
    <xf numFmtId="4" fontId="25" fillId="0" borderId="0" xfId="58" applyNumberFormat="1" applyFont="1" applyAlignment="1">
      <alignment vertical="center"/>
      <protection/>
    </xf>
    <xf numFmtId="2" fontId="30" fillId="0" borderId="0" xfId="0" applyNumberFormat="1" applyFont="1" applyBorder="1" applyAlignment="1">
      <alignment vertical="center"/>
    </xf>
    <xf numFmtId="3" fontId="25" fillId="20" borderId="27" xfId="0" applyNumberFormat="1" applyFont="1" applyFill="1" applyBorder="1" applyAlignment="1">
      <alignment horizontal="center" vertical="center" wrapText="1"/>
    </xf>
    <xf numFmtId="0" fontId="25" fillId="20" borderId="28" xfId="0" applyFont="1" applyFill="1" applyBorder="1" applyAlignment="1">
      <alignment horizontal="center" vertical="center" wrapText="1"/>
    </xf>
    <xf numFmtId="0" fontId="25" fillId="20" borderId="29" xfId="0" applyFont="1" applyFill="1" applyBorder="1" applyAlignment="1">
      <alignment horizontal="center" vertical="center" wrapText="1"/>
    </xf>
    <xf numFmtId="0" fontId="25" fillId="20" borderId="27" xfId="0" applyFont="1" applyFill="1" applyBorder="1" applyAlignment="1">
      <alignment horizontal="center" vertical="center" wrapText="1"/>
    </xf>
    <xf numFmtId="3" fontId="25" fillId="0" borderId="30" xfId="0" applyNumberFormat="1" applyFont="1" applyBorder="1" applyAlignment="1">
      <alignment horizontal="center" vertical="center"/>
    </xf>
    <xf numFmtId="0" fontId="25" fillId="0" borderId="31" xfId="0" applyFont="1" applyBorder="1" applyAlignment="1">
      <alignment horizontal="right" vertical="center" wrapText="1"/>
    </xf>
    <xf numFmtId="0" fontId="25" fillId="0" borderId="31" xfId="0" applyFont="1" applyBorder="1" applyAlignment="1">
      <alignment horizontal="center" vertical="center"/>
    </xf>
    <xf numFmtId="2" fontId="25" fillId="0" borderId="32" xfId="0" applyNumberFormat="1" applyFont="1" applyFill="1" applyBorder="1" applyAlignment="1">
      <alignment horizontal="center" vertical="center"/>
    </xf>
    <xf numFmtId="164" fontId="25" fillId="0" borderId="30" xfId="0" applyNumberFormat="1" applyFont="1" applyBorder="1" applyAlignment="1">
      <alignment horizontal="center" vertical="center"/>
    </xf>
    <xf numFmtId="164" fontId="25" fillId="0" borderId="31" xfId="0" applyNumberFormat="1" applyFont="1" applyBorder="1" applyAlignment="1">
      <alignment horizontal="center" vertical="center"/>
    </xf>
    <xf numFmtId="164" fontId="25" fillId="0" borderId="32" xfId="0" applyNumberFormat="1" applyFont="1" applyBorder="1" applyAlignment="1">
      <alignment horizontal="center" vertical="center"/>
    </xf>
    <xf numFmtId="0" fontId="25" fillId="0" borderId="33" xfId="0" applyFont="1" applyBorder="1" applyAlignment="1">
      <alignment horizontal="left" vertical="center" wrapText="1"/>
    </xf>
    <xf numFmtId="2" fontId="25" fillId="0" borderId="34" xfId="0" applyNumberFormat="1" applyFont="1" applyFill="1" applyBorder="1" applyAlignment="1">
      <alignment horizontal="center" vertical="center"/>
    </xf>
    <xf numFmtId="4" fontId="25" fillId="0" borderId="19" xfId="0" applyNumberFormat="1" applyFont="1" applyBorder="1" applyAlignment="1">
      <alignment horizontal="center" vertical="center"/>
    </xf>
    <xf numFmtId="0" fontId="25" fillId="0" borderId="22" xfId="0" applyFont="1" applyBorder="1" applyAlignment="1">
      <alignment horizontal="left" vertical="center" wrapText="1"/>
    </xf>
    <xf numFmtId="0" fontId="25" fillId="0" borderId="22" xfId="0" applyFont="1" applyBorder="1" applyAlignment="1">
      <alignment horizontal="center" vertical="center"/>
    </xf>
    <xf numFmtId="2" fontId="25" fillId="0" borderId="23" xfId="0" applyNumberFormat="1" applyFont="1" applyFill="1" applyBorder="1" applyAlignment="1">
      <alignment horizontal="center" vertical="center"/>
    </xf>
    <xf numFmtId="164" fontId="25" fillId="0" borderId="19" xfId="0" applyNumberFormat="1" applyFont="1" applyBorder="1" applyAlignment="1">
      <alignment horizontal="center" vertical="center"/>
    </xf>
    <xf numFmtId="164" fontId="25" fillId="0" borderId="22" xfId="0" applyNumberFormat="1" applyFont="1" applyBorder="1" applyAlignment="1">
      <alignment horizontal="center" vertical="center"/>
    </xf>
    <xf numFmtId="164" fontId="25" fillId="0" borderId="23" xfId="0" applyNumberFormat="1" applyFont="1" applyBorder="1" applyAlignment="1">
      <alignment horizontal="center" vertical="center"/>
    </xf>
    <xf numFmtId="0" fontId="25" fillId="0" borderId="30" xfId="0" applyFont="1" applyBorder="1" applyAlignment="1">
      <alignment vertical="center" wrapText="1"/>
    </xf>
    <xf numFmtId="0" fontId="25" fillId="0" borderId="31" xfId="0" applyFont="1" applyBorder="1" applyAlignment="1">
      <alignment vertical="center" wrapText="1"/>
    </xf>
    <xf numFmtId="0" fontId="25" fillId="0" borderId="18" xfId="0" applyFont="1" applyBorder="1" applyAlignment="1">
      <alignment vertical="center" wrapText="1"/>
    </xf>
    <xf numFmtId="0" fontId="25" fillId="0" borderId="33" xfId="0" applyFont="1" applyBorder="1" applyAlignment="1">
      <alignment vertical="center" wrapText="1"/>
    </xf>
    <xf numFmtId="0" fontId="25" fillId="0" borderId="19" xfId="0" applyFont="1" applyBorder="1" applyAlignment="1">
      <alignment vertical="center" wrapText="1"/>
    </xf>
    <xf numFmtId="0" fontId="25" fillId="0" borderId="22" xfId="0" applyFont="1" applyBorder="1" applyAlignment="1">
      <alignment vertical="center" wrapText="1"/>
    </xf>
    <xf numFmtId="0" fontId="25" fillId="0" borderId="0" xfId="0" applyFont="1" applyFill="1" applyBorder="1" applyAlignment="1">
      <alignment vertical="center" wrapText="1"/>
    </xf>
    <xf numFmtId="0" fontId="0" fillId="0" borderId="0" xfId="0" applyAlignment="1">
      <alignment vertical="center"/>
    </xf>
    <xf numFmtId="0" fontId="25" fillId="0" borderId="0" xfId="0" applyFont="1" applyAlignment="1">
      <alignment horizontal="center" vertical="center"/>
    </xf>
    <xf numFmtId="0" fontId="25" fillId="0" borderId="0" xfId="0" applyFont="1" applyBorder="1" applyAlignment="1">
      <alignment horizontal="left" vertical="center"/>
    </xf>
    <xf numFmtId="0" fontId="25" fillId="0" borderId="33" xfId="0" applyFont="1" applyBorder="1" applyAlignment="1">
      <alignment horizontal="center" vertical="center" wrapText="1"/>
    </xf>
    <xf numFmtId="2" fontId="25" fillId="0" borderId="35" xfId="0" applyNumberFormat="1" applyFont="1" applyFill="1" applyBorder="1" applyAlignment="1">
      <alignment horizontal="center" vertical="center"/>
    </xf>
    <xf numFmtId="9" fontId="28" fillId="24" borderId="24" xfId="0" applyNumberFormat="1" applyFont="1" applyFill="1" applyBorder="1" applyAlignment="1">
      <alignment horizontal="left" vertical="center"/>
    </xf>
    <xf numFmtId="10" fontId="29" fillId="24" borderId="25" xfId="0" applyNumberFormat="1" applyFont="1" applyFill="1" applyBorder="1" applyAlignment="1">
      <alignment horizontal="left" vertical="center"/>
    </xf>
    <xf numFmtId="9" fontId="28" fillId="24" borderId="25" xfId="0" applyNumberFormat="1" applyFont="1" applyFill="1" applyBorder="1" applyAlignment="1">
      <alignment horizontal="left" vertical="center"/>
    </xf>
    <xf numFmtId="10" fontId="28" fillId="24" borderId="25" xfId="0" applyNumberFormat="1" applyFont="1" applyFill="1" applyBorder="1" applyAlignment="1">
      <alignment horizontal="left" vertical="center"/>
    </xf>
    <xf numFmtId="0" fontId="28" fillId="24" borderId="26" xfId="0" applyFont="1" applyFill="1" applyBorder="1" applyAlignment="1">
      <alignment horizontal="left" vertical="center"/>
    </xf>
    <xf numFmtId="4" fontId="32" fillId="25" borderId="0" xfId="0" applyNumberFormat="1" applyFont="1" applyFill="1" applyAlignment="1">
      <alignment vertical="center"/>
    </xf>
    <xf numFmtId="3" fontId="25" fillId="20" borderId="28" xfId="0" applyNumberFormat="1" applyFont="1" applyFill="1" applyBorder="1" applyAlignment="1">
      <alignment horizontal="center" vertical="center" wrapText="1"/>
    </xf>
    <xf numFmtId="3" fontId="25" fillId="0" borderId="31" xfId="0" applyNumberFormat="1" applyFont="1" applyBorder="1" applyAlignment="1">
      <alignment horizontal="center" vertical="center"/>
    </xf>
    <xf numFmtId="4" fontId="25" fillId="0" borderId="22" xfId="0" applyNumberFormat="1" applyFont="1" applyBorder="1" applyAlignment="1">
      <alignment horizontal="center" vertical="center"/>
    </xf>
    <xf numFmtId="4" fontId="25" fillId="0" borderId="36" xfId="0" applyNumberFormat="1" applyFont="1" applyBorder="1" applyAlignment="1">
      <alignment vertical="center" wrapText="1"/>
    </xf>
    <xf numFmtId="4" fontId="25" fillId="0" borderId="37" xfId="0" applyNumberFormat="1" applyFont="1" applyBorder="1" applyAlignment="1">
      <alignment vertical="center" wrapText="1"/>
    </xf>
    <xf numFmtId="4" fontId="25" fillId="0" borderId="38" xfId="0" applyNumberFormat="1" applyFont="1" applyBorder="1" applyAlignment="1">
      <alignment vertical="center" wrapText="1"/>
    </xf>
    <xf numFmtId="0" fontId="25" fillId="24" borderId="25" xfId="0" applyFont="1" applyFill="1" applyBorder="1" applyAlignment="1">
      <alignment vertical="center"/>
    </xf>
    <xf numFmtId="0" fontId="25" fillId="24" borderId="25" xfId="0" applyFont="1" applyFill="1" applyBorder="1" applyAlignment="1">
      <alignment horizontal="right" vertical="center"/>
    </xf>
    <xf numFmtId="4" fontId="25" fillId="0" borderId="18" xfId="0" applyNumberFormat="1" applyFont="1" applyBorder="1" applyAlignment="1">
      <alignment vertical="center" wrapText="1"/>
    </xf>
    <xf numFmtId="4" fontId="25" fillId="0" borderId="39" xfId="0" applyNumberFormat="1" applyFont="1" applyBorder="1" applyAlignment="1">
      <alignment vertical="center" wrapText="1"/>
    </xf>
    <xf numFmtId="4" fontId="25" fillId="0" borderId="40" xfId="0" applyNumberFormat="1" applyFont="1" applyBorder="1" applyAlignment="1">
      <alignment vertical="center" wrapText="1"/>
    </xf>
    <xf numFmtId="0" fontId="25" fillId="24" borderId="24" xfId="0" applyFont="1" applyFill="1" applyBorder="1" applyAlignment="1">
      <alignment vertical="center"/>
    </xf>
    <xf numFmtId="9" fontId="25" fillId="0" borderId="25" xfId="0" applyNumberFormat="1" applyFont="1" applyBorder="1" applyAlignment="1">
      <alignment horizontal="left" vertical="center"/>
    </xf>
    <xf numFmtId="4" fontId="25" fillId="0" borderId="41" xfId="0" applyNumberFormat="1" applyFont="1" applyBorder="1" applyAlignment="1">
      <alignment vertical="center" wrapText="1"/>
    </xf>
    <xf numFmtId="4" fontId="25" fillId="0" borderId="42" xfId="0" applyNumberFormat="1" applyFont="1" applyBorder="1" applyAlignment="1">
      <alignment vertical="center" wrapText="1"/>
    </xf>
    <xf numFmtId="10" fontId="25" fillId="0" borderId="25" xfId="0" applyNumberFormat="1" applyFont="1" applyBorder="1" applyAlignment="1">
      <alignment horizontal="left" vertical="center"/>
    </xf>
    <xf numFmtId="0" fontId="25" fillId="0" borderId="25" xfId="0" applyFont="1" applyBorder="1" applyAlignment="1">
      <alignment horizontal="left" vertical="center"/>
    </xf>
    <xf numFmtId="0" fontId="25" fillId="24" borderId="26" xfId="0" applyFont="1" applyFill="1" applyBorder="1" applyAlignment="1">
      <alignment vertical="center"/>
    </xf>
    <xf numFmtId="0" fontId="25" fillId="24" borderId="26" xfId="0" applyFont="1" applyFill="1" applyBorder="1" applyAlignment="1">
      <alignment horizontal="right" vertical="center"/>
    </xf>
    <xf numFmtId="0" fontId="25" fillId="0" borderId="26" xfId="0" applyFont="1" applyBorder="1" applyAlignment="1">
      <alignment horizontal="left" vertical="center"/>
    </xf>
    <xf numFmtId="4" fontId="25" fillId="0" borderId="43" xfId="0" applyNumberFormat="1" applyFont="1" applyBorder="1" applyAlignment="1">
      <alignment vertical="center" wrapText="1"/>
    </xf>
    <xf numFmtId="4" fontId="25" fillId="0" borderId="44" xfId="0" applyNumberFormat="1" applyFont="1" applyBorder="1" applyAlignment="1">
      <alignment vertical="center" wrapText="1"/>
    </xf>
    <xf numFmtId="4" fontId="30" fillId="0" borderId="45" xfId="0" applyNumberFormat="1" applyFont="1" applyBorder="1" applyAlignment="1">
      <alignment vertical="center" wrapText="1"/>
    </xf>
    <xf numFmtId="0" fontId="25" fillId="0" borderId="0" xfId="0" applyFont="1" applyAlignment="1">
      <alignment horizontal="right" vertical="center" wrapText="1"/>
    </xf>
    <xf numFmtId="0" fontId="25" fillId="0" borderId="0" xfId="0" applyFont="1" applyAlignment="1">
      <alignment horizontal="left" vertical="center" indent="15"/>
    </xf>
    <xf numFmtId="10" fontId="25" fillId="0" borderId="40" xfId="0" applyNumberFormat="1" applyFont="1" applyBorder="1" applyAlignment="1">
      <alignment horizontal="left" vertical="center"/>
    </xf>
    <xf numFmtId="0" fontId="25" fillId="24" borderId="46" xfId="0" applyFont="1" applyFill="1" applyBorder="1" applyAlignment="1">
      <alignment horizontal="justify" vertical="center" wrapText="1"/>
    </xf>
    <xf numFmtId="0" fontId="25" fillId="24" borderId="47" xfId="0" applyFont="1" applyFill="1" applyBorder="1" applyAlignment="1">
      <alignment horizontal="justify" vertical="center" wrapText="1"/>
    </xf>
    <xf numFmtId="0" fontId="30" fillId="24" borderId="47" xfId="0" applyFont="1" applyFill="1" applyBorder="1" applyAlignment="1">
      <alignment horizontal="right" vertical="center" wrapText="1"/>
    </xf>
    <xf numFmtId="4" fontId="30" fillId="0" borderId="48" xfId="0" applyNumberFormat="1" applyFont="1" applyBorder="1" applyAlignment="1">
      <alignment horizontal="right" vertical="center" wrapText="1"/>
    </xf>
    <xf numFmtId="4" fontId="25" fillId="0" borderId="49" xfId="0" applyNumberFormat="1" applyFont="1" applyBorder="1" applyAlignment="1">
      <alignment horizontal="right" vertical="center" wrapText="1"/>
    </xf>
    <xf numFmtId="4" fontId="25" fillId="0" borderId="50" xfId="0" applyNumberFormat="1" applyFont="1" applyBorder="1" applyAlignment="1">
      <alignment horizontal="right" vertical="center" wrapText="1"/>
    </xf>
    <xf numFmtId="4" fontId="25" fillId="0" borderId="51" xfId="0" applyNumberFormat="1" applyFont="1" applyBorder="1" applyAlignment="1">
      <alignment horizontal="right" vertical="center" wrapText="1"/>
    </xf>
    <xf numFmtId="0" fontId="25" fillId="24" borderId="52" xfId="0" applyFont="1" applyFill="1" applyBorder="1" applyAlignment="1">
      <alignment horizontal="justify" vertical="center" wrapText="1"/>
    </xf>
    <xf numFmtId="4" fontId="25" fillId="0" borderId="53" xfId="0" applyNumberFormat="1" applyFont="1" applyBorder="1" applyAlignment="1">
      <alignment horizontal="right" vertical="center" wrapText="1"/>
    </xf>
    <xf numFmtId="0" fontId="25" fillId="0" borderId="0" xfId="0" applyFont="1" applyAlignment="1">
      <alignment horizontal="right" vertical="center"/>
    </xf>
    <xf numFmtId="4" fontId="25" fillId="0" borderId="0" xfId="0" applyNumberFormat="1" applyFont="1" applyBorder="1" applyAlignment="1">
      <alignment horizontal="right" vertical="center" wrapText="1"/>
    </xf>
    <xf numFmtId="0" fontId="25" fillId="24" borderId="54" xfId="0" applyFont="1" applyFill="1" applyBorder="1" applyAlignment="1">
      <alignment horizontal="justify" vertical="center" wrapText="1"/>
    </xf>
    <xf numFmtId="4" fontId="25" fillId="0" borderId="55" xfId="0" applyNumberFormat="1" applyFont="1" applyBorder="1" applyAlignment="1">
      <alignment horizontal="right" vertical="center" wrapText="1"/>
    </xf>
    <xf numFmtId="0" fontId="25" fillId="24" borderId="56" xfId="0" applyFont="1" applyFill="1" applyBorder="1" applyAlignment="1">
      <alignment horizontal="justify" vertical="center"/>
    </xf>
    <xf numFmtId="4" fontId="30" fillId="0" borderId="57" xfId="0" applyNumberFormat="1" applyFont="1" applyBorder="1" applyAlignment="1">
      <alignment horizontal="right" vertical="center" wrapText="1"/>
    </xf>
    <xf numFmtId="4" fontId="25" fillId="0" borderId="0" xfId="0" applyNumberFormat="1" applyFont="1" applyBorder="1" applyAlignment="1">
      <alignment horizontal="right" vertical="center"/>
    </xf>
    <xf numFmtId="0" fontId="25" fillId="0" borderId="0" xfId="0" applyFont="1" applyAlignment="1">
      <alignment horizontal="justify" vertical="center"/>
    </xf>
    <xf numFmtId="0" fontId="25" fillId="20" borderId="49" xfId="0" applyFont="1" applyFill="1" applyBorder="1" applyAlignment="1">
      <alignment horizontal="center" vertical="center"/>
    </xf>
    <xf numFmtId="0" fontId="25" fillId="20" borderId="58" xfId="0" applyFont="1" applyFill="1" applyBorder="1" applyAlignment="1">
      <alignment horizontal="center" vertical="center" wrapText="1"/>
    </xf>
    <xf numFmtId="0" fontId="25" fillId="20" borderId="59" xfId="0" applyFont="1" applyFill="1" applyBorder="1" applyAlignment="1">
      <alignment horizontal="center" vertical="center" wrapText="1"/>
    </xf>
    <xf numFmtId="0" fontId="25" fillId="0" borderId="13" xfId="0" applyFont="1" applyBorder="1" applyAlignment="1">
      <alignment horizontal="center" vertical="center"/>
    </xf>
    <xf numFmtId="0" fontId="25" fillId="0" borderId="16" xfId="0" applyFont="1" applyBorder="1" applyAlignment="1">
      <alignment horizontal="center" vertical="center" wrapText="1"/>
    </xf>
    <xf numFmtId="4" fontId="25" fillId="0" borderId="17" xfId="0" applyNumberFormat="1" applyFont="1" applyBorder="1" applyAlignment="1">
      <alignment horizontal="center" vertical="center" wrapText="1"/>
    </xf>
    <xf numFmtId="0" fontId="25" fillId="0" borderId="18" xfId="0" applyFont="1" applyBorder="1" applyAlignment="1">
      <alignment horizontal="center" vertical="center"/>
    </xf>
    <xf numFmtId="4" fontId="25" fillId="0" borderId="34" xfId="0" applyNumberFormat="1" applyFont="1" applyBorder="1" applyAlignment="1">
      <alignment horizontal="right" vertical="center" wrapText="1"/>
    </xf>
    <xf numFmtId="0" fontId="25" fillId="0" borderId="60" xfId="0" applyFont="1" applyBorder="1" applyAlignment="1">
      <alignment horizontal="center" vertical="center"/>
    </xf>
    <xf numFmtId="0" fontId="25" fillId="0" borderId="61" xfId="0" applyFont="1" applyBorder="1" applyAlignment="1">
      <alignment horizontal="center" vertical="center" wrapText="1"/>
    </xf>
    <xf numFmtId="4" fontId="25" fillId="0" borderId="35" xfId="0" applyNumberFormat="1" applyFont="1" applyBorder="1" applyAlignment="1">
      <alignment horizontal="right" vertical="center" wrapText="1"/>
    </xf>
    <xf numFmtId="0" fontId="30" fillId="0" borderId="10" xfId="0" applyFont="1" applyBorder="1" applyAlignment="1">
      <alignment horizontal="right" vertical="center"/>
    </xf>
    <xf numFmtId="4" fontId="30" fillId="0" borderId="10" xfId="0" applyNumberFormat="1" applyFont="1" applyBorder="1" applyAlignment="1">
      <alignment horizontal="righ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13" xfId="0" applyFont="1" applyBorder="1" applyAlignment="1">
      <alignment vertical="center" wrapText="1"/>
    </xf>
    <xf numFmtId="0" fontId="25" fillId="0" borderId="16" xfId="0" applyFont="1" applyBorder="1" applyAlignment="1">
      <alignment vertical="center" wrapText="1"/>
    </xf>
    <xf numFmtId="0" fontId="25" fillId="24" borderId="62" xfId="0" applyFont="1" applyFill="1" applyBorder="1" applyAlignment="1">
      <alignment vertical="center"/>
    </xf>
    <xf numFmtId="0" fontId="25" fillId="24" borderId="62" xfId="0" applyFont="1" applyFill="1" applyBorder="1" applyAlignment="1">
      <alignment horizontal="right" vertical="center"/>
    </xf>
    <xf numFmtId="10" fontId="25" fillId="0" borderId="62" xfId="0" applyNumberFormat="1" applyFont="1" applyBorder="1" applyAlignment="1">
      <alignment horizontal="left" vertical="center"/>
    </xf>
    <xf numFmtId="4" fontId="25" fillId="0" borderId="63" xfId="0" applyNumberFormat="1" applyFont="1" applyBorder="1" applyAlignment="1">
      <alignment vertical="center" wrapText="1"/>
    </xf>
    <xf numFmtId="4" fontId="25" fillId="0" borderId="64" xfId="0" applyNumberFormat="1" applyFont="1" applyBorder="1" applyAlignment="1">
      <alignment vertical="center" wrapText="1"/>
    </xf>
    <xf numFmtId="4" fontId="30" fillId="0" borderId="65" xfId="0" applyNumberFormat="1" applyFont="1" applyBorder="1" applyAlignment="1">
      <alignment vertical="center" wrapText="1"/>
    </xf>
    <xf numFmtId="0" fontId="25" fillId="0" borderId="66" xfId="0" applyFont="1" applyBorder="1" applyAlignment="1">
      <alignment vertical="center" wrapText="1"/>
    </xf>
    <xf numFmtId="0" fontId="25" fillId="0" borderId="67" xfId="0" applyFont="1" applyBorder="1" applyAlignment="1">
      <alignment vertical="center" wrapText="1"/>
    </xf>
    <xf numFmtId="0" fontId="25" fillId="24" borderId="68" xfId="0" applyFont="1" applyFill="1" applyBorder="1" applyAlignment="1">
      <alignment vertical="center"/>
    </xf>
    <xf numFmtId="0" fontId="25" fillId="24" borderId="68" xfId="0" applyFont="1" applyFill="1" applyBorder="1" applyAlignment="1">
      <alignment horizontal="right" vertical="center"/>
    </xf>
    <xf numFmtId="9" fontId="25" fillId="0" borderId="69" xfId="0" applyNumberFormat="1" applyFont="1" applyBorder="1" applyAlignment="1">
      <alignment horizontal="left" vertical="center"/>
    </xf>
    <xf numFmtId="4" fontId="25" fillId="0" borderId="66" xfId="0" applyNumberFormat="1" applyFont="1" applyBorder="1" applyAlignment="1">
      <alignment vertical="center" wrapText="1"/>
    </xf>
    <xf numFmtId="4" fontId="30" fillId="0" borderId="69" xfId="0" applyNumberFormat="1" applyFont="1" applyBorder="1" applyAlignment="1">
      <alignment vertical="center" wrapText="1"/>
    </xf>
    <xf numFmtId="0" fontId="25" fillId="0" borderId="0" xfId="0" applyFont="1" applyFill="1" applyAlignment="1">
      <alignment vertical="center"/>
    </xf>
    <xf numFmtId="0" fontId="20" fillId="0" borderId="0" xfId="0" applyFont="1" applyFill="1" applyAlignment="1">
      <alignment vertical="center"/>
    </xf>
    <xf numFmtId="0" fontId="18" fillId="0" borderId="0" xfId="0" applyFont="1" applyFill="1" applyBorder="1" applyAlignment="1">
      <alignment horizontal="center" vertical="center"/>
    </xf>
    <xf numFmtId="0" fontId="20"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Border="1" applyAlignment="1">
      <alignment vertical="center" wrapText="1"/>
    </xf>
    <xf numFmtId="0" fontId="20" fillId="0" borderId="0" xfId="0" applyFont="1" applyFill="1" applyAlignment="1">
      <alignment vertical="center" wrapText="1"/>
    </xf>
    <xf numFmtId="0" fontId="20" fillId="0" borderId="0" xfId="0" applyFont="1" applyFill="1" applyAlignment="1">
      <alignment horizontal="right" vertical="center"/>
    </xf>
    <xf numFmtId="4" fontId="23" fillId="0" borderId="0" xfId="0" applyNumberFormat="1" applyFont="1" applyFill="1" applyAlignment="1">
      <alignment vertical="center"/>
    </xf>
    <xf numFmtId="0" fontId="20" fillId="0" borderId="0" xfId="0" applyFont="1" applyFill="1" applyAlignment="1">
      <alignment horizontal="center" vertical="center"/>
    </xf>
    <xf numFmtId="0" fontId="18" fillId="26" borderId="0" xfId="0" applyFont="1" applyFill="1" applyBorder="1" applyAlignment="1">
      <alignment horizontal="right" vertical="center"/>
    </xf>
    <xf numFmtId="4" fontId="18" fillId="26" borderId="0" xfId="0" applyNumberFormat="1" applyFont="1" applyFill="1" applyAlignment="1">
      <alignment vertical="center"/>
    </xf>
    <xf numFmtId="0" fontId="18" fillId="26" borderId="0" xfId="0" applyFont="1" applyFill="1" applyAlignment="1">
      <alignment vertical="center"/>
    </xf>
    <xf numFmtId="2" fontId="18" fillId="26" borderId="0" xfId="0" applyNumberFormat="1" applyFont="1" applyFill="1" applyAlignment="1">
      <alignment vertical="center"/>
    </xf>
    <xf numFmtId="4" fontId="20" fillId="0" borderId="70" xfId="57" applyNumberFormat="1" applyFont="1" applyFill="1" applyBorder="1" applyAlignment="1">
      <alignment horizontal="right" vertical="center"/>
      <protection/>
    </xf>
    <xf numFmtId="4" fontId="20" fillId="0" borderId="60" xfId="0" applyNumberFormat="1" applyFont="1" applyFill="1" applyBorder="1" applyAlignment="1">
      <alignment horizontal="right" vertical="center" wrapText="1"/>
    </xf>
    <xf numFmtId="4" fontId="20" fillId="0" borderId="61" xfId="0" applyNumberFormat="1" applyFont="1" applyFill="1" applyBorder="1" applyAlignment="1">
      <alignment horizontal="right" vertical="center" wrapText="1"/>
    </xf>
    <xf numFmtId="4" fontId="20" fillId="0" borderId="35" xfId="0" applyNumberFormat="1" applyFont="1" applyFill="1" applyBorder="1" applyAlignment="1">
      <alignment horizontal="right" vertical="center" wrapText="1"/>
    </xf>
    <xf numFmtId="0" fontId="25" fillId="0" borderId="71" xfId="0" applyFont="1" applyBorder="1" applyAlignment="1">
      <alignment vertical="center" wrapText="1"/>
    </xf>
    <xf numFmtId="0" fontId="25" fillId="0" borderId="25" xfId="0" applyFont="1" applyBorder="1" applyAlignment="1">
      <alignment vertical="center" wrapText="1"/>
    </xf>
    <xf numFmtId="0" fontId="25" fillId="0" borderId="68" xfId="0" applyFont="1" applyBorder="1" applyAlignment="1">
      <alignment vertical="center" wrapText="1"/>
    </xf>
    <xf numFmtId="0" fontId="25" fillId="0" borderId="62" xfId="0" applyFont="1" applyBorder="1" applyAlignment="1">
      <alignment vertical="center" wrapText="1"/>
    </xf>
    <xf numFmtId="0" fontId="25" fillId="0" borderId="26" xfId="0" applyFont="1" applyBorder="1" applyAlignment="1">
      <alignment vertical="center" wrapText="1"/>
    </xf>
    <xf numFmtId="0" fontId="25" fillId="0" borderId="30" xfId="0" applyFont="1" applyBorder="1" applyAlignment="1">
      <alignment horizontal="left" vertical="center"/>
    </xf>
    <xf numFmtId="0" fontId="30" fillId="0" borderId="72" xfId="0" applyFont="1" applyBorder="1" applyAlignment="1">
      <alignment horizontal="right" vertical="center" wrapText="1"/>
    </xf>
    <xf numFmtId="4" fontId="30" fillId="0" borderId="73" xfId="0" applyNumberFormat="1" applyFont="1" applyBorder="1" applyAlignment="1">
      <alignment horizontal="right" vertical="center" wrapText="1"/>
    </xf>
    <xf numFmtId="0" fontId="25" fillId="0" borderId="66" xfId="0" applyFont="1" applyBorder="1" applyAlignment="1">
      <alignment horizontal="left" vertical="center"/>
    </xf>
    <xf numFmtId="0" fontId="25" fillId="0" borderId="44" xfId="0" applyFont="1" applyBorder="1" applyAlignment="1">
      <alignment horizontal="right" vertical="center" wrapText="1"/>
    </xf>
    <xf numFmtId="4" fontId="25" fillId="0" borderId="69" xfId="0" applyNumberFormat="1" applyFont="1" applyBorder="1" applyAlignment="1">
      <alignment horizontal="right" vertical="center" wrapText="1"/>
    </xf>
    <xf numFmtId="164" fontId="25" fillId="0" borderId="33" xfId="0" applyNumberFormat="1" applyFont="1" applyFill="1" applyBorder="1" applyAlignment="1">
      <alignment horizontal="center" vertical="center"/>
    </xf>
    <xf numFmtId="0" fontId="25" fillId="0" borderId="74" xfId="0" applyFont="1" applyBorder="1" applyAlignment="1">
      <alignment vertical="center"/>
    </xf>
    <xf numFmtId="0" fontId="30" fillId="24" borderId="75" xfId="0" applyFont="1" applyFill="1" applyBorder="1" applyAlignment="1">
      <alignment horizontal="right" vertical="center"/>
    </xf>
    <xf numFmtId="4" fontId="30" fillId="0" borderId="76" xfId="0" applyNumberFormat="1" applyFont="1" applyBorder="1" applyAlignment="1">
      <alignment horizontal="right" vertical="center"/>
    </xf>
    <xf numFmtId="0" fontId="25" fillId="0" borderId="77" xfId="0" applyFont="1" applyBorder="1" applyAlignment="1">
      <alignment horizontal="left" vertical="center"/>
    </xf>
    <xf numFmtId="0" fontId="25" fillId="0" borderId="78" xfId="0" applyFont="1" applyBorder="1" applyAlignment="1">
      <alignment horizontal="right" vertical="center" wrapText="1"/>
    </xf>
    <xf numFmtId="4" fontId="25" fillId="0" borderId="79" xfId="0" applyNumberFormat="1" applyFont="1" applyBorder="1" applyAlignment="1">
      <alignment horizontal="right" vertical="center" wrapText="1"/>
    </xf>
    <xf numFmtId="0" fontId="25" fillId="0" borderId="80" xfId="0" applyFont="1" applyBorder="1" applyAlignment="1">
      <alignment horizontal="left" vertical="center"/>
    </xf>
    <xf numFmtId="0" fontId="30" fillId="0" borderId="81" xfId="0" applyFont="1" applyBorder="1" applyAlignment="1">
      <alignment horizontal="right" vertical="center" wrapText="1"/>
    </xf>
    <xf numFmtId="4" fontId="30" fillId="0" borderId="82" xfId="0" applyNumberFormat="1" applyFont="1" applyBorder="1" applyAlignment="1">
      <alignment horizontal="right" vertical="center" wrapText="1"/>
    </xf>
    <xf numFmtId="0" fontId="25" fillId="0" borderId="83" xfId="0" applyFont="1" applyBorder="1" applyAlignment="1">
      <alignment horizontal="left" vertical="center"/>
    </xf>
    <xf numFmtId="0" fontId="25" fillId="0" borderId="84" xfId="0" applyFont="1" applyBorder="1" applyAlignment="1">
      <alignment horizontal="right" vertical="center" wrapText="1"/>
    </xf>
    <xf numFmtId="4" fontId="25" fillId="0" borderId="85" xfId="0" applyNumberFormat="1" applyFont="1" applyBorder="1" applyAlignment="1">
      <alignment horizontal="right" vertical="center" wrapText="1"/>
    </xf>
    <xf numFmtId="0" fontId="25" fillId="24" borderId="77" xfId="0" applyFont="1" applyFill="1" applyBorder="1" applyAlignment="1">
      <alignment horizontal="left" vertical="center"/>
    </xf>
    <xf numFmtId="0" fontId="25" fillId="24" borderId="78" xfId="0" applyFont="1" applyFill="1" applyBorder="1" applyAlignment="1">
      <alignment vertical="center"/>
    </xf>
    <xf numFmtId="4" fontId="25" fillId="24" borderId="79" xfId="0" applyNumberFormat="1" applyFont="1" applyFill="1" applyBorder="1" applyAlignment="1">
      <alignment horizontal="right" vertical="center"/>
    </xf>
    <xf numFmtId="0" fontId="25" fillId="0" borderId="86" xfId="0" applyFont="1" applyBorder="1" applyAlignment="1">
      <alignment horizontal="left" vertical="center"/>
    </xf>
    <xf numFmtId="0" fontId="30" fillId="0" borderId="87" xfId="0" applyFont="1" applyBorder="1" applyAlignment="1">
      <alignment horizontal="right" vertical="center" wrapText="1"/>
    </xf>
    <xf numFmtId="4" fontId="30" fillId="0" borderId="88" xfId="0" applyNumberFormat="1" applyFont="1" applyBorder="1" applyAlignment="1">
      <alignment horizontal="right" vertical="center" wrapText="1"/>
    </xf>
    <xf numFmtId="43" fontId="25" fillId="0" borderId="0" xfId="0" applyNumberFormat="1" applyFont="1" applyAlignment="1">
      <alignment vertical="center"/>
    </xf>
    <xf numFmtId="49" fontId="20" fillId="0" borderId="89" xfId="0" applyNumberFormat="1" applyFont="1" applyBorder="1" applyAlignment="1" quotePrefix="1">
      <alignment horizontal="center" vertical="center" wrapText="1"/>
    </xf>
    <xf numFmtId="3" fontId="25" fillId="0" borderId="18" xfId="0" applyNumberFormat="1" applyFont="1" applyFill="1" applyBorder="1" applyAlignment="1">
      <alignment horizontal="center" vertical="center"/>
    </xf>
    <xf numFmtId="0" fontId="37" fillId="0" borderId="33" xfId="0" applyFont="1" applyFill="1" applyBorder="1" applyAlignment="1">
      <alignment horizontal="center" vertical="center" wrapText="1"/>
    </xf>
    <xf numFmtId="0" fontId="25" fillId="0" borderId="33" xfId="0" applyFont="1" applyFill="1" applyBorder="1" applyAlignment="1">
      <alignment horizontal="left" vertical="center" wrapText="1"/>
    </xf>
    <xf numFmtId="0" fontId="25" fillId="0" borderId="33" xfId="0" applyFont="1" applyFill="1" applyBorder="1" applyAlignment="1">
      <alignment horizontal="center" vertical="center"/>
    </xf>
    <xf numFmtId="164" fontId="25" fillId="0" borderId="18" xfId="0" applyNumberFormat="1" applyFont="1" applyFill="1" applyBorder="1" applyAlignment="1">
      <alignment horizontal="center" vertical="center"/>
    </xf>
    <xf numFmtId="164" fontId="25" fillId="0" borderId="34" xfId="0" applyNumberFormat="1" applyFont="1" applyFill="1" applyBorder="1" applyAlignment="1">
      <alignment horizontal="center" vertical="center"/>
    </xf>
    <xf numFmtId="3" fontId="25" fillId="0" borderId="60" xfId="0" applyNumberFormat="1" applyFont="1" applyFill="1" applyBorder="1" applyAlignment="1">
      <alignment horizontal="center" vertical="center"/>
    </xf>
    <xf numFmtId="0" fontId="37" fillId="0" borderId="61" xfId="0" applyFont="1" applyFill="1" applyBorder="1" applyAlignment="1">
      <alignment horizontal="center" vertical="center" wrapText="1"/>
    </xf>
    <xf numFmtId="0" fontId="25" fillId="0" borderId="61" xfId="0" applyFont="1" applyFill="1" applyBorder="1" applyAlignment="1">
      <alignment horizontal="left" vertical="center" wrapText="1"/>
    </xf>
    <xf numFmtId="0" fontId="25" fillId="0" borderId="61" xfId="0" applyFont="1" applyFill="1" applyBorder="1" applyAlignment="1">
      <alignment horizontal="center" vertical="center"/>
    </xf>
    <xf numFmtId="164" fontId="25" fillId="0" borderId="60" xfId="0" applyNumberFormat="1" applyFont="1" applyFill="1" applyBorder="1" applyAlignment="1">
      <alignment horizontal="center" vertical="center"/>
    </xf>
    <xf numFmtId="164" fontId="25" fillId="0" borderId="61" xfId="0" applyNumberFormat="1" applyFont="1" applyFill="1" applyBorder="1" applyAlignment="1">
      <alignment horizontal="center" vertical="center"/>
    </xf>
    <xf numFmtId="164" fontId="25" fillId="0" borderId="35" xfId="0" applyNumberFormat="1" applyFont="1" applyFill="1" applyBorder="1" applyAlignment="1">
      <alignment horizontal="center" vertical="center"/>
    </xf>
    <xf numFmtId="4" fontId="30" fillId="0" borderId="0" xfId="0" applyNumberFormat="1" applyFont="1" applyBorder="1" applyAlignment="1">
      <alignment horizontal="right" vertical="center" wrapText="1"/>
    </xf>
    <xf numFmtId="0" fontId="25" fillId="24" borderId="90" xfId="0" applyFont="1" applyFill="1" applyBorder="1" applyAlignment="1">
      <alignment horizontal="justify" vertical="center"/>
    </xf>
    <xf numFmtId="0" fontId="25" fillId="24" borderId="90" xfId="0" applyFont="1" applyFill="1" applyBorder="1" applyAlignment="1">
      <alignment vertical="center"/>
    </xf>
    <xf numFmtId="0" fontId="28" fillId="24" borderId="90" xfId="0" applyFont="1" applyFill="1" applyBorder="1" applyAlignment="1">
      <alignment horizontal="right" vertical="center"/>
    </xf>
    <xf numFmtId="0" fontId="28" fillId="24" borderId="90" xfId="0" applyFont="1" applyFill="1" applyBorder="1" applyAlignment="1">
      <alignment horizontal="left" vertical="center"/>
    </xf>
    <xf numFmtId="0" fontId="25" fillId="0" borderId="0" xfId="0" applyFont="1" applyBorder="1" applyAlignment="1">
      <alignment horizontal="justify" vertical="center"/>
    </xf>
    <xf numFmtId="0" fontId="20" fillId="20" borderId="51" xfId="0" applyFont="1" applyFill="1" applyBorder="1" applyAlignment="1">
      <alignment horizontal="center" vertical="center" wrapText="1"/>
    </xf>
    <xf numFmtId="0" fontId="20" fillId="20" borderId="49" xfId="0" applyFont="1" applyFill="1" applyBorder="1" applyAlignment="1">
      <alignment horizontal="center" vertical="center" textRotation="90" wrapText="1"/>
    </xf>
    <xf numFmtId="0" fontId="20" fillId="20" borderId="91" xfId="0" applyFont="1" applyFill="1" applyBorder="1" applyAlignment="1">
      <alignment horizontal="center" vertical="center" textRotation="90" wrapText="1"/>
    </xf>
    <xf numFmtId="0" fontId="20" fillId="20" borderId="92" xfId="0" applyFont="1" applyFill="1" applyBorder="1" applyAlignment="1">
      <alignment horizontal="center" vertical="center" wrapText="1"/>
    </xf>
    <xf numFmtId="0" fontId="25" fillId="24" borderId="0" xfId="0" applyFont="1" applyFill="1" applyBorder="1" applyAlignment="1">
      <alignment horizontal="left" vertical="center"/>
    </xf>
    <xf numFmtId="0" fontId="20" fillId="0" borderId="93" xfId="0" applyFont="1" applyBorder="1" applyAlignment="1">
      <alignment horizontal="left" vertical="center" wrapText="1"/>
    </xf>
    <xf numFmtId="0" fontId="23" fillId="0" borderId="10" xfId="0" applyFont="1" applyBorder="1" applyAlignment="1">
      <alignment horizontal="center" vertical="center" wrapText="1"/>
    </xf>
    <xf numFmtId="0" fontId="18" fillId="0" borderId="94" xfId="0" applyFont="1" applyBorder="1" applyAlignment="1">
      <alignment horizontal="center" vertical="center"/>
    </xf>
    <xf numFmtId="0" fontId="20" fillId="20" borderId="95" xfId="0" applyFont="1" applyFill="1" applyBorder="1" applyAlignment="1">
      <alignment horizontal="center" vertical="center" wrapText="1"/>
    </xf>
    <xf numFmtId="0" fontId="20" fillId="0" borderId="96" xfId="0" applyFont="1" applyBorder="1" applyAlignment="1">
      <alignment horizontal="left" vertical="center" wrapText="1"/>
    </xf>
    <xf numFmtId="0" fontId="25" fillId="20" borderId="97" xfId="0" applyFont="1" applyFill="1" applyBorder="1" applyAlignment="1">
      <alignment horizontal="center" vertical="center" wrapText="1"/>
    </xf>
    <xf numFmtId="0" fontId="25" fillId="20" borderId="98" xfId="0" applyFont="1" applyFill="1" applyBorder="1" applyAlignment="1">
      <alignment horizontal="center" vertical="center" wrapText="1"/>
    </xf>
    <xf numFmtId="0" fontId="25" fillId="20" borderId="99" xfId="0" applyFont="1" applyFill="1" applyBorder="1" applyAlignment="1">
      <alignment horizontal="center" vertical="center" wrapText="1"/>
    </xf>
    <xf numFmtId="4" fontId="25" fillId="20" borderId="95" xfId="0" applyNumberFormat="1" applyFont="1" applyFill="1" applyBorder="1" applyAlignment="1">
      <alignment horizontal="center" vertical="center" wrapText="1"/>
    </xf>
    <xf numFmtId="4" fontId="25" fillId="20" borderId="100" xfId="0" applyNumberFormat="1" applyFont="1" applyFill="1" applyBorder="1" applyAlignment="1">
      <alignment horizontal="center" vertical="center" wrapText="1"/>
    </xf>
    <xf numFmtId="0" fontId="25" fillId="20" borderId="101" xfId="0" applyFont="1" applyFill="1" applyBorder="1" applyAlignment="1">
      <alignment horizontal="center" vertical="center" wrapText="1"/>
    </xf>
    <xf numFmtId="4" fontId="25" fillId="20" borderId="101" xfId="0" applyNumberFormat="1" applyFont="1" applyFill="1" applyBorder="1" applyAlignment="1">
      <alignment horizontal="center" vertical="center" wrapText="1"/>
    </xf>
    <xf numFmtId="4" fontId="25" fillId="20" borderId="102" xfId="0" applyNumberFormat="1" applyFont="1" applyFill="1" applyBorder="1" applyAlignment="1">
      <alignment horizontal="center" vertical="center" wrapText="1"/>
    </xf>
    <xf numFmtId="4" fontId="25" fillId="20" borderId="103" xfId="0" applyNumberFormat="1" applyFont="1" applyFill="1" applyBorder="1" applyAlignment="1">
      <alignment horizontal="center" vertical="center" wrapText="1"/>
    </xf>
    <xf numFmtId="0" fontId="25" fillId="0" borderId="32" xfId="0" applyFont="1" applyBorder="1" applyAlignment="1">
      <alignment horizontal="right" vertical="center" wrapText="1"/>
    </xf>
    <xf numFmtId="4" fontId="25" fillId="0" borderId="10" xfId="0" applyNumberFormat="1" applyFont="1" applyBorder="1" applyAlignment="1">
      <alignment vertical="center" wrapText="1"/>
    </xf>
    <xf numFmtId="0" fontId="25" fillId="20" borderId="104" xfId="0" applyFont="1" applyFill="1" applyBorder="1" applyAlignment="1">
      <alignment horizontal="center" vertical="center" wrapText="1"/>
    </xf>
    <xf numFmtId="0" fontId="25" fillId="20" borderId="105"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zirnavu iela 71 korigjets" xfId="57"/>
    <cellStyle name="Normal_Sheet1" xfId="58"/>
    <cellStyle name="Note" xfId="59"/>
    <cellStyle name="Output" xfId="60"/>
    <cellStyle name="Percent" xfId="61"/>
    <cellStyle name="Style 1" xfId="62"/>
    <cellStyle name="Title" xfId="63"/>
    <cellStyle name="Total" xfId="64"/>
    <cellStyle name="Warning Text" xfId="65"/>
    <cellStyle name="Стиль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A1:E47"/>
  <sheetViews>
    <sheetView zoomScale="90" zoomScaleNormal="90" zoomScalePageLayoutView="0" workbookViewId="0" topLeftCell="A1">
      <selection activeCell="C8" sqref="C8"/>
    </sheetView>
  </sheetViews>
  <sheetFormatPr defaultColWidth="9.140625" defaultRowHeight="12.75"/>
  <cols>
    <col min="1" max="1" width="2.8515625" style="1" customWidth="1"/>
    <col min="2" max="2" width="17.57421875" style="1" customWidth="1"/>
    <col min="3" max="3" width="48.8515625" style="1" customWidth="1"/>
    <col min="4" max="4" width="28.7109375" style="1" customWidth="1"/>
    <col min="5" max="16384" width="9.140625" style="1" customWidth="1"/>
  </cols>
  <sheetData>
    <row r="1" ht="15">
      <c r="B1" s="2"/>
    </row>
    <row r="2" ht="15">
      <c r="B2" s="2"/>
    </row>
    <row r="4" spans="2:4" ht="15.75">
      <c r="B4" s="3"/>
      <c r="D4" s="4" t="s">
        <v>49</v>
      </c>
    </row>
    <row r="5" ht="12.75">
      <c r="D5" s="5"/>
    </row>
    <row r="6" ht="12.75">
      <c r="D6" s="6" t="s">
        <v>50</v>
      </c>
    </row>
    <row r="7" ht="15.75">
      <c r="D7" s="4"/>
    </row>
    <row r="8" ht="15.75">
      <c r="D8" s="4" t="s">
        <v>51</v>
      </c>
    </row>
    <row r="9" ht="15.75">
      <c r="D9" s="3" t="s">
        <v>52</v>
      </c>
    </row>
    <row r="10" ht="18.75">
      <c r="C10" s="7" t="s">
        <v>53</v>
      </c>
    </row>
    <row r="11" spans="2:3" ht="18.75">
      <c r="B11" s="8" t="str">
        <f>Kopsav!A10</f>
        <v>Pasūtītājs: Ķekavas novada pašvaldības Kultūras aģentūra</v>
      </c>
      <c r="C11" s="7"/>
    </row>
    <row r="12" spans="2:3" ht="20.25" customHeight="1">
      <c r="B12" s="8" t="str">
        <f>Kopsav!A11</f>
        <v>Būves nosaukums:BIBLIOTĒKAS PAPLAŠINĀŠANA KATLAKALNA TAUTAS NAMĀ</v>
      </c>
      <c r="C12" s="9"/>
    </row>
    <row r="13" spans="2:3" ht="20.25" customHeight="1">
      <c r="B13" s="8" t="str">
        <f>Kopsav!A13</f>
        <v>Objekta adrese:Ķekavas novads, Ķekavas pagasts, Katlakalns, Pļavniekkalna iela 35</v>
      </c>
      <c r="C13" s="9"/>
    </row>
    <row r="14" ht="20.25" customHeight="1">
      <c r="B14" s="8" t="str">
        <f>Kopsav!A14</f>
        <v>Pasūtījuma Nr.: 206</v>
      </c>
    </row>
    <row r="15" spans="3:4" ht="15.75">
      <c r="C15" s="10" t="s">
        <v>54</v>
      </c>
      <c r="D15" s="1" t="str">
        <f>Kopsav!E18</f>
        <v>2012.gada 18.jūlijā</v>
      </c>
    </row>
    <row r="16" spans="1:4" ht="30" customHeight="1">
      <c r="A16" s="12"/>
      <c r="B16" s="128" t="s">
        <v>55</v>
      </c>
      <c r="C16" s="129" t="s">
        <v>56</v>
      </c>
      <c r="D16" s="130" t="s">
        <v>57</v>
      </c>
    </row>
    <row r="17" spans="1:4" ht="15">
      <c r="A17" s="12"/>
      <c r="B17" s="131"/>
      <c r="C17" s="132"/>
      <c r="D17" s="133"/>
    </row>
    <row r="18" spans="1:4" ht="45">
      <c r="A18" s="12"/>
      <c r="B18" s="134">
        <v>1</v>
      </c>
      <c r="C18" s="58" t="str">
        <f>Kopsav!C8</f>
        <v>BIBLIOTĒKAS PAPLAŠINĀŠANA KATLAKALNA TAUTAS NAMĀ. 2. Mēbeļu piegāde un montāža.</v>
      </c>
      <c r="D18" s="135">
        <f>Kopsav!E29</f>
        <v>0</v>
      </c>
    </row>
    <row r="19" spans="1:4" ht="15">
      <c r="A19" s="12"/>
      <c r="B19" s="134"/>
      <c r="C19" s="77"/>
      <c r="D19" s="135"/>
    </row>
    <row r="20" spans="1:4" ht="15.75" thickBot="1">
      <c r="A20" s="12"/>
      <c r="B20" s="136"/>
      <c r="C20" s="137"/>
      <c r="D20" s="138"/>
    </row>
    <row r="21" spans="1:4" ht="15">
      <c r="A21" s="12"/>
      <c r="B21" s="181"/>
      <c r="C21" s="182" t="s">
        <v>58</v>
      </c>
      <c r="D21" s="183">
        <f>SUM(D17:D20)</f>
        <v>0</v>
      </c>
    </row>
    <row r="22" spans="1:4" ht="15.75" thickBot="1">
      <c r="A22" s="12"/>
      <c r="B22" s="184"/>
      <c r="C22" s="185" t="s">
        <v>154</v>
      </c>
      <c r="D22" s="186">
        <f>D21*4%</f>
        <v>0</v>
      </c>
    </row>
    <row r="23" spans="1:4" ht="15.75" thickBot="1">
      <c r="A23" s="12"/>
      <c r="B23" s="194"/>
      <c r="C23" s="195" t="s">
        <v>58</v>
      </c>
      <c r="D23" s="196">
        <f>SUM(D21:D22)</f>
        <v>0</v>
      </c>
    </row>
    <row r="24" spans="1:4" ht="15">
      <c r="A24" s="12"/>
      <c r="B24" s="191"/>
      <c r="C24" s="192" t="s">
        <v>145</v>
      </c>
      <c r="D24" s="193">
        <f>SUM(D23*0.015)</f>
        <v>0</v>
      </c>
    </row>
    <row r="25" spans="1:4" ht="15.75" thickBot="1">
      <c r="A25" s="12"/>
      <c r="B25" s="197"/>
      <c r="C25" s="198" t="s">
        <v>146</v>
      </c>
      <c r="D25" s="199">
        <f>SUM(D23*0.015)</f>
        <v>0</v>
      </c>
    </row>
    <row r="26" spans="1:4" ht="15.75" thickBot="1">
      <c r="A26" s="12"/>
      <c r="B26" s="203"/>
      <c r="C26" s="204" t="s">
        <v>58</v>
      </c>
      <c r="D26" s="205">
        <f>SUM(D23:D25)</f>
        <v>0</v>
      </c>
    </row>
    <row r="27" spans="1:4" ht="15">
      <c r="A27" s="12"/>
      <c r="B27" s="200"/>
      <c r="C27" s="201"/>
      <c r="D27" s="202"/>
    </row>
    <row r="28" spans="1:4" ht="15.75" thickBot="1">
      <c r="A28" s="12"/>
      <c r="B28" s="188"/>
      <c r="C28" s="189" t="s">
        <v>153</v>
      </c>
      <c r="D28" s="190">
        <f>D26*21%</f>
        <v>0</v>
      </c>
    </row>
    <row r="29" spans="1:4" ht="15">
      <c r="A29" s="12"/>
      <c r="B29" s="11"/>
      <c r="C29" s="12"/>
      <c r="D29" s="120"/>
    </row>
    <row r="30" spans="1:4" ht="15">
      <c r="A30" s="12"/>
      <c r="B30" s="11"/>
      <c r="C30" s="139" t="s">
        <v>103</v>
      </c>
      <c r="D30" s="140">
        <f>SUM(D26:D28)</f>
        <v>0</v>
      </c>
    </row>
    <row r="31" spans="1:4" ht="15">
      <c r="A31" s="12"/>
      <c r="B31" s="11"/>
      <c r="C31" s="12"/>
      <c r="D31" s="12"/>
    </row>
    <row r="32" spans="1:4" ht="15">
      <c r="A32" s="12"/>
      <c r="B32" s="11"/>
      <c r="C32" s="12"/>
      <c r="D32" s="12"/>
    </row>
    <row r="33" spans="1:5" ht="15">
      <c r="A33" s="12"/>
      <c r="B33" s="11"/>
      <c r="C33" s="12"/>
      <c r="D33" s="12"/>
      <c r="E33" s="1" t="s">
        <v>59</v>
      </c>
    </row>
    <row r="34" spans="1:4" ht="15">
      <c r="A34" s="12"/>
      <c r="B34" s="11"/>
      <c r="C34" s="12"/>
      <c r="D34" s="12"/>
    </row>
    <row r="35" spans="1:4" ht="15">
      <c r="A35" s="12"/>
      <c r="B35" s="11"/>
      <c r="C35" s="12"/>
      <c r="D35" s="12"/>
    </row>
    <row r="36" spans="1:4" ht="15">
      <c r="A36" s="12"/>
      <c r="B36" s="11"/>
      <c r="C36" s="12"/>
      <c r="D36" s="12"/>
    </row>
    <row r="37" spans="1:4" ht="21.75" customHeight="1">
      <c r="A37" s="12"/>
      <c r="B37" s="11" t="s">
        <v>60</v>
      </c>
      <c r="C37" s="141"/>
      <c r="D37" s="12"/>
    </row>
    <row r="38" spans="1:4" ht="20.25" customHeight="1">
      <c r="A38" s="12"/>
      <c r="B38" s="76" t="s">
        <v>147</v>
      </c>
      <c r="C38" s="76"/>
      <c r="D38" s="12"/>
    </row>
    <row r="39" spans="1:4" ht="15">
      <c r="A39" s="12"/>
      <c r="B39" s="120"/>
      <c r="C39" s="142"/>
      <c r="D39" s="12"/>
    </row>
    <row r="40" spans="1:4" ht="15">
      <c r="A40" s="12"/>
      <c r="B40" s="11" t="s">
        <v>152</v>
      </c>
      <c r="C40" s="142"/>
      <c r="D40" s="12"/>
    </row>
    <row r="41" spans="1:4" ht="15">
      <c r="A41" s="12"/>
      <c r="B41" s="120"/>
      <c r="C41" s="142"/>
      <c r="D41" s="12"/>
    </row>
    <row r="42" spans="2:3" ht="15.75">
      <c r="B42" s="3"/>
      <c r="C42" s="14"/>
    </row>
    <row r="43" spans="2:5" ht="15" customHeight="1">
      <c r="B43" s="8"/>
      <c r="C43" s="168" t="s">
        <v>80</v>
      </c>
      <c r="D43" s="169">
        <v>153</v>
      </c>
      <c r="E43" s="170"/>
    </row>
    <row r="44" spans="3:5" ht="15" customHeight="1">
      <c r="C44" s="168" t="s">
        <v>81</v>
      </c>
      <c r="D44" s="171">
        <f>D21/D43</f>
        <v>0</v>
      </c>
      <c r="E44" s="170" t="s">
        <v>46</v>
      </c>
    </row>
    <row r="45" ht="15" customHeight="1">
      <c r="C45" s="13"/>
    </row>
    <row r="46" ht="15" customHeight="1">
      <c r="C46" s="13"/>
    </row>
    <row r="47" ht="15" customHeight="1">
      <c r="C47" s="14"/>
    </row>
  </sheetData>
  <sheetProtection selectLockedCells="1" selectUnlockedCells="1"/>
  <printOptions/>
  <pageMargins left="0.5798611111111112" right="0.3701388888888889" top="0.9840277777777777" bottom="0.9840277777777777" header="0.5118055555555555" footer="0.5118055555555555"/>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indexed="51"/>
  </sheetPr>
  <dimension ref="A1:K46"/>
  <sheetViews>
    <sheetView zoomScale="90" zoomScaleNormal="90" zoomScalePageLayoutView="0" workbookViewId="0" topLeftCell="A13">
      <selection activeCell="J29" sqref="J29:K29"/>
    </sheetView>
  </sheetViews>
  <sheetFormatPr defaultColWidth="9.140625" defaultRowHeight="12.75"/>
  <cols>
    <col min="1" max="1" width="6.421875" style="1" customWidth="1"/>
    <col min="2" max="2" width="10.00390625" style="1" customWidth="1"/>
    <col min="3" max="3" width="26.28125" style="1" customWidth="1"/>
    <col min="4" max="4" width="8.140625" style="1" customWidth="1"/>
    <col min="5" max="5" width="14.7109375" style="1" customWidth="1"/>
    <col min="6" max="6" width="12.57421875" style="1" customWidth="1"/>
    <col min="7" max="7" width="13.28125" style="1" customWidth="1"/>
    <col min="8" max="8" width="11.00390625" style="1" customWidth="1"/>
    <col min="9" max="9" width="12.57421875" style="1" customWidth="1"/>
    <col min="10" max="11" width="11.421875" style="1" customWidth="1"/>
    <col min="12" max="16384" width="9.140625" style="1" customWidth="1"/>
  </cols>
  <sheetData>
    <row r="1" ht="15.75">
      <c r="A1" s="15"/>
    </row>
    <row r="2" ht="15.75">
      <c r="A2" s="15"/>
    </row>
    <row r="3" ht="15.75">
      <c r="A3" s="15"/>
    </row>
    <row r="6" spans="3:4" ht="18.75">
      <c r="C6" s="16" t="s">
        <v>62</v>
      </c>
      <c r="D6" s="16"/>
    </row>
    <row r="7" ht="18.75">
      <c r="A7" s="17"/>
    </row>
    <row r="8" spans="1:7" ht="33.75" customHeight="1">
      <c r="A8" s="18"/>
      <c r="B8" s="19"/>
      <c r="C8" s="233" t="s">
        <v>172</v>
      </c>
      <c r="D8" s="233"/>
      <c r="E8" s="233"/>
      <c r="F8" s="233"/>
      <c r="G8" s="233"/>
    </row>
    <row r="9" spans="1:7" ht="18.75" customHeight="1">
      <c r="A9" s="8"/>
      <c r="B9" s="8"/>
      <c r="C9" s="234" t="s">
        <v>63</v>
      </c>
      <c r="D9" s="234"/>
      <c r="E9" s="234"/>
      <c r="F9" s="234"/>
      <c r="G9" s="234"/>
    </row>
    <row r="10" spans="1:7" ht="16.5" customHeight="1">
      <c r="A10" s="158" t="s">
        <v>99</v>
      </c>
      <c r="B10" s="159"/>
      <c r="C10" s="160"/>
      <c r="D10" s="160"/>
      <c r="E10" s="160"/>
      <c r="F10" s="14"/>
      <c r="G10" s="14"/>
    </row>
    <row r="11" spans="1:5" ht="16.5" customHeight="1">
      <c r="A11" s="161" t="s">
        <v>100</v>
      </c>
      <c r="B11" s="159"/>
      <c r="C11" s="161"/>
      <c r="D11" s="161"/>
      <c r="E11" s="162"/>
    </row>
    <row r="12" spans="1:5" ht="16.5" customHeight="1">
      <c r="A12" s="159" t="s">
        <v>101</v>
      </c>
      <c r="B12" s="162"/>
      <c r="C12" s="161"/>
      <c r="D12" s="161"/>
      <c r="E12" s="162"/>
    </row>
    <row r="13" spans="1:5" ht="16.5" customHeight="1">
      <c r="A13" s="161" t="s">
        <v>102</v>
      </c>
      <c r="B13" s="163"/>
      <c r="C13" s="159"/>
      <c r="D13" s="159"/>
      <c r="E13" s="162"/>
    </row>
    <row r="14" spans="1:5" ht="16.5" customHeight="1">
      <c r="A14" s="161" t="s">
        <v>144</v>
      </c>
      <c r="B14" s="163"/>
      <c r="C14" s="159"/>
      <c r="D14" s="159"/>
      <c r="E14" s="162"/>
    </row>
    <row r="15" spans="1:5" ht="16.5" customHeight="1">
      <c r="A15" s="158"/>
      <c r="B15" s="163"/>
      <c r="C15" s="159"/>
      <c r="D15" s="159"/>
      <c r="E15" s="162"/>
    </row>
    <row r="16" spans="1:5" ht="25.5" customHeight="1">
      <c r="A16" s="164"/>
      <c r="B16" s="159"/>
      <c r="C16" s="165" t="s">
        <v>64</v>
      </c>
      <c r="D16" s="165"/>
      <c r="E16" s="166">
        <f>E29</f>
        <v>0</v>
      </c>
    </row>
    <row r="17" spans="1:5" ht="26.25" customHeight="1">
      <c r="A17" s="164"/>
      <c r="B17" s="159"/>
      <c r="C17" s="165" t="s">
        <v>65</v>
      </c>
      <c r="D17" s="165"/>
      <c r="E17" s="166">
        <f>I24</f>
        <v>0</v>
      </c>
    </row>
    <row r="18" spans="1:5" ht="15.75">
      <c r="A18" s="159"/>
      <c r="B18" s="159"/>
      <c r="C18" s="167" t="s">
        <v>66</v>
      </c>
      <c r="D18" s="167"/>
      <c r="E18" s="162" t="s">
        <v>171</v>
      </c>
    </row>
    <row r="19" spans="1:9" ht="31.5" customHeight="1">
      <c r="A19" s="228" t="s">
        <v>55</v>
      </c>
      <c r="B19" s="229" t="s">
        <v>67</v>
      </c>
      <c r="C19" s="230" t="s">
        <v>68</v>
      </c>
      <c r="D19" s="230"/>
      <c r="E19" s="230" t="s">
        <v>69</v>
      </c>
      <c r="F19" s="235" t="s">
        <v>70</v>
      </c>
      <c r="G19" s="235"/>
      <c r="H19" s="235"/>
      <c r="I19" s="227" t="s">
        <v>71</v>
      </c>
    </row>
    <row r="20" spans="1:9" ht="42" customHeight="1">
      <c r="A20" s="228"/>
      <c r="B20" s="229"/>
      <c r="C20" s="230"/>
      <c r="D20" s="230"/>
      <c r="E20" s="230"/>
      <c r="F20" s="20" t="s">
        <v>72</v>
      </c>
      <c r="G20" s="21" t="s">
        <v>73</v>
      </c>
      <c r="H20" s="21" t="s">
        <v>74</v>
      </c>
      <c r="I20" s="227"/>
    </row>
    <row r="21" spans="1:9" ht="15.75" customHeight="1">
      <c r="A21" s="22"/>
      <c r="B21" s="23"/>
      <c r="C21" s="236"/>
      <c r="D21" s="236"/>
      <c r="E21" s="24"/>
      <c r="F21" s="25"/>
      <c r="G21" s="26"/>
      <c r="H21" s="26"/>
      <c r="I21" s="27"/>
    </row>
    <row r="22" spans="1:10" ht="15.75" customHeight="1">
      <c r="A22" s="28">
        <v>1</v>
      </c>
      <c r="B22" s="207" t="s">
        <v>170</v>
      </c>
      <c r="C22" s="232" t="str">
        <f>'Mebel.'!J2</f>
        <v>Mēbeles</v>
      </c>
      <c r="D22" s="232"/>
      <c r="E22" s="172"/>
      <c r="F22" s="173">
        <f>'Mebel.'!O47</f>
        <v>0</v>
      </c>
      <c r="G22" s="174"/>
      <c r="H22" s="174">
        <f>'Mebel.'!Q47</f>
        <v>0</v>
      </c>
      <c r="I22" s="175">
        <f>'Mebel.'!N47</f>
        <v>0</v>
      </c>
      <c r="J22" s="29"/>
    </row>
    <row r="23" spans="1:9" ht="16.5" thickBot="1">
      <c r="A23" s="30"/>
      <c r="B23" s="31"/>
      <c r="C23" s="232"/>
      <c r="D23" s="232"/>
      <c r="E23" s="32"/>
      <c r="F23" s="33"/>
      <c r="G23" s="34"/>
      <c r="H23" s="34"/>
      <c r="I23" s="35"/>
    </row>
    <row r="24" spans="1:9" ht="15.75" thickBot="1">
      <c r="A24" s="111"/>
      <c r="B24" s="112"/>
      <c r="C24" s="113" t="s">
        <v>58</v>
      </c>
      <c r="D24" s="113"/>
      <c r="E24" s="114">
        <f>SUM(E21:E23)</f>
        <v>0</v>
      </c>
      <c r="F24" s="115">
        <f>SUM(F21:F23)</f>
        <v>0</v>
      </c>
      <c r="G24" s="116">
        <f>SUM(G21:G23)</f>
        <v>0</v>
      </c>
      <c r="H24" s="116">
        <f>SUM(H21:H23)</f>
        <v>0</v>
      </c>
      <c r="I24" s="117">
        <f>SUM(I21:I23)</f>
        <v>0</v>
      </c>
    </row>
    <row r="25" spans="1:9" ht="15" customHeight="1">
      <c r="A25" s="118"/>
      <c r="B25" s="96"/>
      <c r="C25" s="36" t="s">
        <v>75</v>
      </c>
      <c r="D25" s="79">
        <v>0.03</v>
      </c>
      <c r="E25" s="119">
        <f>E24*D25</f>
        <v>0</v>
      </c>
      <c r="F25" s="120"/>
      <c r="G25" s="120"/>
      <c r="H25" s="120"/>
      <c r="I25" s="121"/>
    </row>
    <row r="26" spans="1:9" ht="15" customHeight="1">
      <c r="A26" s="122"/>
      <c r="B26" s="91"/>
      <c r="C26" s="37" t="s">
        <v>76</v>
      </c>
      <c r="D26" s="80">
        <v>0.003</v>
      </c>
      <c r="E26" s="123">
        <f>E24*0.3%</f>
        <v>0</v>
      </c>
      <c r="F26" s="120"/>
      <c r="G26" s="120"/>
      <c r="H26" s="120"/>
      <c r="I26" s="121"/>
    </row>
    <row r="27" spans="1:9" ht="15" customHeight="1">
      <c r="A27" s="122"/>
      <c r="B27" s="91"/>
      <c r="C27" s="37" t="s">
        <v>77</v>
      </c>
      <c r="D27" s="81">
        <v>0.03</v>
      </c>
      <c r="E27" s="123">
        <f>E24*D27</f>
        <v>0</v>
      </c>
      <c r="F27" s="120"/>
      <c r="G27" s="120"/>
      <c r="H27" s="120"/>
      <c r="I27" s="121"/>
    </row>
    <row r="28" spans="1:9" ht="15" customHeight="1">
      <c r="A28" s="122"/>
      <c r="B28" s="91"/>
      <c r="C28" s="37" t="s">
        <v>78</v>
      </c>
      <c r="D28" s="82">
        <v>0.2409</v>
      </c>
      <c r="E28" s="123">
        <f>F24*24.09%</f>
        <v>0</v>
      </c>
      <c r="F28" s="120"/>
      <c r="G28" s="120"/>
      <c r="H28" s="120"/>
      <c r="I28" s="121"/>
    </row>
    <row r="29" spans="1:11" ht="15" customHeight="1" thickBot="1">
      <c r="A29" s="124"/>
      <c r="B29" s="102"/>
      <c r="C29" s="38" t="s">
        <v>79</v>
      </c>
      <c r="D29" s="83"/>
      <c r="E29" s="125">
        <f>SUM(E24:E28)-E26</f>
        <v>0</v>
      </c>
      <c r="F29" s="126"/>
      <c r="G29" s="126"/>
      <c r="H29" s="126"/>
      <c r="I29" s="126"/>
      <c r="J29" s="84"/>
      <c r="K29" s="84"/>
    </row>
    <row r="30" spans="1:11" ht="15" customHeight="1">
      <c r="A30" s="222"/>
      <c r="B30" s="223"/>
      <c r="C30" s="224"/>
      <c r="D30" s="225"/>
      <c r="E30" s="221"/>
      <c r="F30" s="126"/>
      <c r="G30" s="126"/>
      <c r="H30" s="126"/>
      <c r="I30" s="126"/>
      <c r="J30" s="84"/>
      <c r="K30" s="84"/>
    </row>
    <row r="31" spans="1:11" ht="15" customHeight="1">
      <c r="A31" s="231" t="s">
        <v>173</v>
      </c>
      <c r="B31" s="231"/>
      <c r="C31" s="231"/>
      <c r="D31" s="231"/>
      <c r="E31" s="231"/>
      <c r="F31" s="126"/>
      <c r="G31" s="126"/>
      <c r="H31" s="126"/>
      <c r="I31" s="126"/>
      <c r="J31" s="84"/>
      <c r="K31" s="84"/>
    </row>
    <row r="32" spans="1:9" ht="15">
      <c r="A32" s="226"/>
      <c r="B32" s="141"/>
      <c r="C32" s="141"/>
      <c r="D32" s="141"/>
      <c r="E32" s="12"/>
      <c r="F32" s="12"/>
      <c r="G32" s="12"/>
      <c r="H32" s="12"/>
      <c r="I32" s="12"/>
    </row>
    <row r="33" spans="1:9" ht="15">
      <c r="A33" s="12" t="s">
        <v>149</v>
      </c>
      <c r="B33" s="12"/>
      <c r="C33" s="12"/>
      <c r="D33" s="12"/>
      <c r="E33" s="12"/>
      <c r="F33" s="12"/>
      <c r="G33" s="12"/>
      <c r="H33" s="12"/>
      <c r="I33" s="12"/>
    </row>
    <row r="34" spans="1:9" ht="15">
      <c r="A34" s="109" t="s">
        <v>61</v>
      </c>
      <c r="B34" s="12"/>
      <c r="C34" s="12"/>
      <c r="D34" s="12"/>
      <c r="E34" s="12"/>
      <c r="F34" s="12"/>
      <c r="G34" s="12"/>
      <c r="H34" s="12"/>
      <c r="I34" s="12"/>
    </row>
    <row r="35" spans="1:9" ht="15">
      <c r="A35" s="12"/>
      <c r="B35" s="12"/>
      <c r="C35" s="12"/>
      <c r="D35" s="12"/>
      <c r="E35" s="12"/>
      <c r="F35" s="12"/>
      <c r="G35" s="12"/>
      <c r="H35" s="12"/>
      <c r="I35" s="12"/>
    </row>
    <row r="36" spans="1:9" ht="15">
      <c r="A36" s="12" t="s">
        <v>150</v>
      </c>
      <c r="B36" s="12"/>
      <c r="C36" s="12"/>
      <c r="D36" s="12"/>
      <c r="E36" s="12"/>
      <c r="F36" s="12"/>
      <c r="G36" s="12"/>
      <c r="H36" s="12"/>
      <c r="I36" s="12"/>
    </row>
    <row r="37" spans="1:9" ht="15">
      <c r="A37" s="109" t="s">
        <v>61</v>
      </c>
      <c r="B37" s="12"/>
      <c r="C37" s="12"/>
      <c r="D37" s="12"/>
      <c r="E37" s="12"/>
      <c r="F37" s="12"/>
      <c r="G37" s="12"/>
      <c r="H37" s="12"/>
      <c r="I37" s="12"/>
    </row>
    <row r="38" spans="1:9" ht="15">
      <c r="A38" s="12" t="s">
        <v>152</v>
      </c>
      <c r="B38" s="12"/>
      <c r="C38" s="12"/>
      <c r="D38" s="12"/>
      <c r="E38" s="12"/>
      <c r="F38" s="12"/>
      <c r="G38" s="12"/>
      <c r="H38" s="12"/>
      <c r="I38" s="12"/>
    </row>
    <row r="39" spans="1:9" ht="15">
      <c r="A39" s="127"/>
      <c r="B39" s="12"/>
      <c r="C39" s="12"/>
      <c r="D39" s="12"/>
      <c r="E39" s="12"/>
      <c r="F39" s="12"/>
      <c r="G39" s="12"/>
      <c r="H39" s="12"/>
      <c r="I39" s="12"/>
    </row>
    <row r="40" spans="1:9" ht="15">
      <c r="A40" s="12"/>
      <c r="B40" s="12"/>
      <c r="C40" s="12"/>
      <c r="D40" s="12"/>
      <c r="E40" s="12"/>
      <c r="F40" s="12"/>
      <c r="G40" s="12"/>
      <c r="H40" s="12"/>
      <c r="I40" s="12"/>
    </row>
    <row r="41" spans="1:9" ht="15">
      <c r="A41" s="12"/>
      <c r="B41" s="12"/>
      <c r="C41" s="12"/>
      <c r="D41" s="12"/>
      <c r="E41" s="12"/>
      <c r="F41" s="12"/>
      <c r="G41" s="12"/>
      <c r="H41" s="12"/>
      <c r="I41" s="12"/>
    </row>
    <row r="42" spans="1:9" ht="15">
      <c r="A42" s="12"/>
      <c r="B42" s="12"/>
      <c r="C42" s="12"/>
      <c r="D42" s="12"/>
      <c r="E42" s="12"/>
      <c r="F42" s="12"/>
      <c r="G42" s="12"/>
      <c r="H42" s="12"/>
      <c r="I42" s="12"/>
    </row>
    <row r="43" spans="1:9" ht="15">
      <c r="A43" s="12"/>
      <c r="B43" s="12"/>
      <c r="C43" s="12"/>
      <c r="D43" s="12"/>
      <c r="E43" s="12"/>
      <c r="F43" s="12"/>
      <c r="G43" s="12"/>
      <c r="H43" s="12"/>
      <c r="I43" s="12"/>
    </row>
    <row r="44" spans="1:9" ht="15">
      <c r="A44" s="12"/>
      <c r="B44" s="12"/>
      <c r="C44" s="12"/>
      <c r="D44" s="12"/>
      <c r="E44" s="12"/>
      <c r="F44" s="12"/>
      <c r="G44" s="12"/>
      <c r="H44" s="12"/>
      <c r="I44" s="12"/>
    </row>
    <row r="45" spans="1:9" ht="15">
      <c r="A45" s="12"/>
      <c r="B45" s="12"/>
      <c r="C45" s="12"/>
      <c r="D45" s="12"/>
      <c r="E45" s="12"/>
      <c r="F45" s="12"/>
      <c r="G45" s="12"/>
      <c r="H45" s="12"/>
      <c r="I45" s="12"/>
    </row>
    <row r="46" spans="1:9" ht="15">
      <c r="A46" s="12"/>
      <c r="B46" s="12"/>
      <c r="C46" s="12"/>
      <c r="D46" s="12"/>
      <c r="E46" s="12"/>
      <c r="F46" s="12"/>
      <c r="G46" s="12"/>
      <c r="H46" s="12"/>
      <c r="I46" s="12"/>
    </row>
  </sheetData>
  <sheetProtection selectLockedCells="1" selectUnlockedCells="1"/>
  <mergeCells count="12">
    <mergeCell ref="A31:E31"/>
    <mergeCell ref="C23:D23"/>
    <mergeCell ref="C22:D22"/>
    <mergeCell ref="C8:G8"/>
    <mergeCell ref="C9:G9"/>
    <mergeCell ref="F19:H19"/>
    <mergeCell ref="C21:D21"/>
    <mergeCell ref="I19:I20"/>
    <mergeCell ref="A19:A20"/>
    <mergeCell ref="B19:B20"/>
    <mergeCell ref="C19:D20"/>
    <mergeCell ref="E19:E20"/>
  </mergeCells>
  <printOptions/>
  <pageMargins left="0.57" right="0.19027777777777777" top="0.9840277777777777" bottom="0.9840277777777777" header="0.5118055555555555" footer="0.5118055555555555"/>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tabColor indexed="29"/>
  </sheetPr>
  <dimension ref="A1:T65"/>
  <sheetViews>
    <sheetView tabSelected="1" zoomScale="90" zoomScaleNormal="90" zoomScalePageLayoutView="0" workbookViewId="0" topLeftCell="A10">
      <pane ySplit="2055" topLeftCell="BM1" activePane="bottomLeft" state="split"/>
      <selection pane="topLeft" activeCell="C10" sqref="C10:C12"/>
      <selection pane="bottomLeft" activeCell="A4" sqref="A4"/>
    </sheetView>
  </sheetViews>
  <sheetFormatPr defaultColWidth="9.140625" defaultRowHeight="12.75" outlineLevelRow="1" outlineLevelCol="1"/>
  <cols>
    <col min="1" max="1" width="7.140625" style="39" customWidth="1"/>
    <col min="2" max="4" width="12.421875" style="39" customWidth="1"/>
    <col min="5" max="5" width="43.8515625" style="12" customWidth="1"/>
    <col min="6" max="6" width="7.28125" style="12" customWidth="1"/>
    <col min="7" max="7" width="8.00390625" style="12" customWidth="1"/>
    <col min="8" max="8" width="7.57421875" style="12" hidden="1" customWidth="1" outlineLevel="1"/>
    <col min="9" max="9" width="10.00390625" style="12" hidden="1" customWidth="1" outlineLevel="1"/>
    <col min="10" max="10" width="9.00390625" style="12" customWidth="1" collapsed="1"/>
    <col min="11" max="11" width="11.28125" style="12" customWidth="1"/>
    <col min="12" max="12" width="9.00390625" style="12" customWidth="1"/>
    <col min="13" max="13" width="11.140625" style="12" customWidth="1"/>
    <col min="14" max="14" width="11.28125" style="12" hidden="1" customWidth="1" outlineLevel="1"/>
    <col min="15" max="15" width="11.140625" style="12" customWidth="1" collapsed="1"/>
    <col min="16" max="16" width="11.140625" style="12" customWidth="1"/>
    <col min="17" max="17" width="10.140625" style="12" customWidth="1"/>
    <col min="18" max="18" width="12.00390625" style="12" customWidth="1"/>
    <col min="19" max="19" width="11.421875" style="12" customWidth="1"/>
    <col min="20" max="20" width="12.140625" style="12" customWidth="1"/>
    <col min="21" max="21" width="9.140625" style="12" customWidth="1"/>
    <col min="22" max="22" width="17.57421875" style="12" customWidth="1"/>
    <col min="23" max="16384" width="9.140625" style="12" customWidth="1"/>
  </cols>
  <sheetData>
    <row r="1" ht="18.75">
      <c r="J1" s="16" t="s">
        <v>169</v>
      </c>
    </row>
    <row r="2" ht="15" customHeight="1">
      <c r="J2" s="40" t="s">
        <v>105</v>
      </c>
    </row>
    <row r="3" spans="1:4" ht="15" customHeight="1">
      <c r="A3" s="12" t="str">
        <f>Kopsav!$A$10</f>
        <v>Pasūtītājs: Ķekavas novada pašvaldības Kultūras aģentūra</v>
      </c>
      <c r="B3" s="12"/>
      <c r="C3" s="12"/>
      <c r="D3" s="12"/>
    </row>
    <row r="4" spans="1:4" ht="15" customHeight="1">
      <c r="A4" s="12" t="str">
        <f>Kopsav!$A$12</f>
        <v>Objekta nosaukums: BIBLIOTĒKAS PAPLAŠINĀŠANA KATLAKALNA TAUTAS NAMĀ</v>
      </c>
      <c r="B4" s="12"/>
      <c r="C4" s="12"/>
      <c r="D4" s="12"/>
    </row>
    <row r="5" spans="1:4" ht="15" customHeight="1">
      <c r="A5" s="12" t="str">
        <f>Kopsav!$A$13</f>
        <v>Objekta adrese:Ķekavas novads, Ķekavas pagasts, Katlakalns, Pļavniekkalna iela 35</v>
      </c>
      <c r="B5" s="12"/>
      <c r="C5" s="12"/>
      <c r="D5" s="12"/>
    </row>
    <row r="6" spans="1:4" ht="15">
      <c r="A6" s="12" t="str">
        <f>Kopsav!$A$14</f>
        <v>Pasūtījuma Nr.: 206</v>
      </c>
      <c r="B6" s="12"/>
      <c r="C6" s="12"/>
      <c r="D6" s="12"/>
    </row>
    <row r="7" spans="1:4" ht="15">
      <c r="A7" s="12"/>
      <c r="B7" s="12"/>
      <c r="C7" s="12"/>
      <c r="D7" s="12"/>
    </row>
    <row r="8" spans="5:18" ht="15">
      <c r="E8" s="41"/>
      <c r="G8" s="42"/>
      <c r="H8" s="42"/>
      <c r="I8" s="42"/>
      <c r="J8" s="41"/>
      <c r="K8" s="41"/>
      <c r="L8" s="41"/>
      <c r="Q8" s="43" t="s">
        <v>98</v>
      </c>
      <c r="R8" s="44">
        <f>Q55</f>
        <v>0</v>
      </c>
    </row>
    <row r="9" spans="1:18" ht="12.75" customHeight="1" thickBot="1">
      <c r="A9" s="45" t="s">
        <v>107</v>
      </c>
      <c r="B9" s="45"/>
      <c r="C9" s="45"/>
      <c r="D9" s="45"/>
      <c r="E9" s="41"/>
      <c r="G9" s="42"/>
      <c r="H9" s="42"/>
      <c r="I9" s="42"/>
      <c r="J9" s="41"/>
      <c r="K9" s="41"/>
      <c r="L9" s="41"/>
      <c r="P9" s="46"/>
      <c r="R9" s="44"/>
    </row>
    <row r="10" spans="1:18" ht="12.75" customHeight="1" thickBot="1">
      <c r="A10" s="240" t="s">
        <v>55</v>
      </c>
      <c r="B10" s="241" t="s">
        <v>82</v>
      </c>
      <c r="C10" s="243" t="s">
        <v>167</v>
      </c>
      <c r="D10" s="243" t="s">
        <v>0</v>
      </c>
      <c r="E10" s="242" t="s">
        <v>1</v>
      </c>
      <c r="F10" s="242" t="s">
        <v>83</v>
      </c>
      <c r="G10" s="248" t="s">
        <v>84</v>
      </c>
      <c r="H10" s="249" t="s">
        <v>85</v>
      </c>
      <c r="I10" s="249"/>
      <c r="J10" s="249"/>
      <c r="K10" s="249"/>
      <c r="L10" s="249"/>
      <c r="M10" s="249"/>
      <c r="N10" s="249" t="s">
        <v>86</v>
      </c>
      <c r="O10" s="249"/>
      <c r="P10" s="249"/>
      <c r="Q10" s="249"/>
      <c r="R10" s="249"/>
    </row>
    <row r="11" spans="1:18" ht="12.75" customHeight="1" thickBot="1">
      <c r="A11" s="240"/>
      <c r="B11" s="241"/>
      <c r="C11" s="244"/>
      <c r="D11" s="244"/>
      <c r="E11" s="242"/>
      <c r="F11" s="242"/>
      <c r="G11" s="248"/>
      <c r="H11" s="238" t="s">
        <v>87</v>
      </c>
      <c r="I11" s="239" t="s">
        <v>88</v>
      </c>
      <c r="J11" s="239" t="s">
        <v>72</v>
      </c>
      <c r="K11" s="239" t="s">
        <v>73</v>
      </c>
      <c r="L11" s="239" t="s">
        <v>89</v>
      </c>
      <c r="M11" s="237" t="s">
        <v>90</v>
      </c>
      <c r="N11" s="238" t="s">
        <v>71</v>
      </c>
      <c r="O11" s="239" t="s">
        <v>72</v>
      </c>
      <c r="P11" s="239" t="s">
        <v>73</v>
      </c>
      <c r="Q11" s="239" t="s">
        <v>74</v>
      </c>
      <c r="R11" s="237" t="s">
        <v>91</v>
      </c>
    </row>
    <row r="12" spans="1:18" ht="46.5" customHeight="1" thickBot="1">
      <c r="A12" s="240"/>
      <c r="B12" s="241"/>
      <c r="C12" s="245"/>
      <c r="D12" s="245"/>
      <c r="E12" s="242"/>
      <c r="F12" s="242"/>
      <c r="G12" s="248"/>
      <c r="H12" s="238"/>
      <c r="I12" s="239"/>
      <c r="J12" s="239"/>
      <c r="K12" s="239"/>
      <c r="L12" s="239"/>
      <c r="M12" s="237"/>
      <c r="N12" s="238"/>
      <c r="O12" s="239"/>
      <c r="P12" s="239"/>
      <c r="Q12" s="239"/>
      <c r="R12" s="237"/>
    </row>
    <row r="13" spans="1:18" ht="13.5" customHeight="1" hidden="1" outlineLevel="1">
      <c r="A13" s="47">
        <v>1</v>
      </c>
      <c r="B13" s="85">
        <f>A13+1</f>
        <v>2</v>
      </c>
      <c r="C13" s="85"/>
      <c r="D13" s="85"/>
      <c r="E13" s="48">
        <f>B13+1</f>
        <v>3</v>
      </c>
      <c r="F13" s="48">
        <f>E13+1</f>
        <v>4</v>
      </c>
      <c r="G13" s="49">
        <f aca="true" t="shared" si="0" ref="G13:R13">F13+1</f>
        <v>5</v>
      </c>
      <c r="H13" s="50">
        <f t="shared" si="0"/>
        <v>6</v>
      </c>
      <c r="I13" s="48">
        <f t="shared" si="0"/>
        <v>7</v>
      </c>
      <c r="J13" s="48">
        <f t="shared" si="0"/>
        <v>8</v>
      </c>
      <c r="K13" s="48">
        <f t="shared" si="0"/>
        <v>9</v>
      </c>
      <c r="L13" s="48">
        <f t="shared" si="0"/>
        <v>10</v>
      </c>
      <c r="M13" s="49">
        <f t="shared" si="0"/>
        <v>11</v>
      </c>
      <c r="N13" s="50">
        <f t="shared" si="0"/>
        <v>12</v>
      </c>
      <c r="O13" s="48">
        <f t="shared" si="0"/>
        <v>13</v>
      </c>
      <c r="P13" s="48">
        <f t="shared" si="0"/>
        <v>14</v>
      </c>
      <c r="Q13" s="48">
        <f t="shared" si="0"/>
        <v>15</v>
      </c>
      <c r="R13" s="49">
        <f t="shared" si="0"/>
        <v>16</v>
      </c>
    </row>
    <row r="14" spans="1:18" ht="15" collapsed="1">
      <c r="A14" s="51"/>
      <c r="B14" s="86"/>
      <c r="C14" s="86"/>
      <c r="D14" s="86"/>
      <c r="E14" s="52"/>
      <c r="F14" s="53"/>
      <c r="G14" s="54"/>
      <c r="H14" s="55"/>
      <c r="I14" s="56"/>
      <c r="J14" s="56"/>
      <c r="K14" s="56"/>
      <c r="L14" s="56"/>
      <c r="M14" s="57"/>
      <c r="N14" s="55"/>
      <c r="O14" s="56"/>
      <c r="P14" s="56"/>
      <c r="Q14" s="56"/>
      <c r="R14" s="57"/>
    </row>
    <row r="15" spans="1:20" ht="90">
      <c r="A15" s="208" t="s">
        <v>21</v>
      </c>
      <c r="B15" s="209" t="s">
        <v>45</v>
      </c>
      <c r="C15" s="209" t="s">
        <v>22</v>
      </c>
      <c r="D15" s="209" t="s">
        <v>23</v>
      </c>
      <c r="E15" s="210" t="s">
        <v>41</v>
      </c>
      <c r="F15" s="211" t="s">
        <v>104</v>
      </c>
      <c r="G15" s="59">
        <v>6</v>
      </c>
      <c r="H15" s="212">
        <f>IF(J15&gt;0,(J15/I15),0)</f>
        <v>0</v>
      </c>
      <c r="I15" s="187">
        <f>IF(J15&gt;0,3.5,0)</f>
        <v>0</v>
      </c>
      <c r="J15" s="187"/>
      <c r="K15" s="187"/>
      <c r="L15" s="187"/>
      <c r="M15" s="213"/>
      <c r="N15" s="212"/>
      <c r="O15" s="187"/>
      <c r="P15" s="187"/>
      <c r="Q15" s="187"/>
      <c r="R15" s="213"/>
      <c r="T15" s="206"/>
    </row>
    <row r="16" spans="1:20" ht="45">
      <c r="A16" s="214" t="s">
        <v>24</v>
      </c>
      <c r="B16" s="209" t="s">
        <v>45</v>
      </c>
      <c r="C16" s="215" t="s">
        <v>25</v>
      </c>
      <c r="D16" s="215" t="s">
        <v>26</v>
      </c>
      <c r="E16" s="216" t="s">
        <v>27</v>
      </c>
      <c r="F16" s="217" t="s">
        <v>104</v>
      </c>
      <c r="G16" s="78">
        <v>2</v>
      </c>
      <c r="H16" s="212">
        <f aca="true" t="shared" si="1" ref="H16:H26">IF(J16&gt;0,(J16/I16),0)</f>
        <v>0</v>
      </c>
      <c r="I16" s="187">
        <f aca="true" t="shared" si="2" ref="I16:I26">IF(J16&gt;0,3.5,0)</f>
        <v>0</v>
      </c>
      <c r="J16" s="187"/>
      <c r="K16" s="187"/>
      <c r="L16" s="187"/>
      <c r="M16" s="213"/>
      <c r="N16" s="212"/>
      <c r="O16" s="187"/>
      <c r="P16" s="187"/>
      <c r="Q16" s="187"/>
      <c r="R16" s="213"/>
      <c r="T16" s="206"/>
    </row>
    <row r="17" spans="1:20" ht="45">
      <c r="A17" s="214" t="s">
        <v>28</v>
      </c>
      <c r="B17" s="209" t="s">
        <v>45</v>
      </c>
      <c r="C17" s="215" t="s">
        <v>25</v>
      </c>
      <c r="D17" s="215" t="s">
        <v>29</v>
      </c>
      <c r="E17" s="216" t="s">
        <v>42</v>
      </c>
      <c r="F17" s="217" t="s">
        <v>104</v>
      </c>
      <c r="G17" s="78">
        <v>1</v>
      </c>
      <c r="H17" s="212">
        <f t="shared" si="1"/>
        <v>0</v>
      </c>
      <c r="I17" s="187">
        <f t="shared" si="2"/>
        <v>0</v>
      </c>
      <c r="J17" s="187"/>
      <c r="K17" s="187"/>
      <c r="L17" s="187"/>
      <c r="M17" s="213"/>
      <c r="N17" s="212"/>
      <c r="O17" s="187"/>
      <c r="P17" s="187"/>
      <c r="Q17" s="187"/>
      <c r="R17" s="213"/>
      <c r="T17" s="206"/>
    </row>
    <row r="18" spans="1:20" ht="120">
      <c r="A18" s="214" t="s">
        <v>30</v>
      </c>
      <c r="B18" s="209" t="s">
        <v>45</v>
      </c>
      <c r="C18" s="215" t="s">
        <v>3</v>
      </c>
      <c r="D18" s="215" t="s">
        <v>31</v>
      </c>
      <c r="E18" s="216" t="s">
        <v>43</v>
      </c>
      <c r="F18" s="217" t="s">
        <v>48</v>
      </c>
      <c r="G18" s="78">
        <v>1</v>
      </c>
      <c r="H18" s="212">
        <f t="shared" si="1"/>
        <v>0</v>
      </c>
      <c r="I18" s="187">
        <f t="shared" si="2"/>
        <v>0</v>
      </c>
      <c r="J18" s="187"/>
      <c r="K18" s="187"/>
      <c r="L18" s="187"/>
      <c r="M18" s="213"/>
      <c r="N18" s="212"/>
      <c r="O18" s="187"/>
      <c r="P18" s="187"/>
      <c r="Q18" s="187"/>
      <c r="R18" s="213"/>
      <c r="T18" s="206"/>
    </row>
    <row r="19" spans="1:20" ht="60">
      <c r="A19" s="214" t="s">
        <v>47</v>
      </c>
      <c r="B19" s="209" t="s">
        <v>45</v>
      </c>
      <c r="C19" s="215" t="s">
        <v>18</v>
      </c>
      <c r="D19" s="215" t="s">
        <v>32</v>
      </c>
      <c r="E19" s="216" t="s">
        <v>33</v>
      </c>
      <c r="F19" s="217" t="s">
        <v>104</v>
      </c>
      <c r="G19" s="78">
        <v>1</v>
      </c>
      <c r="H19" s="212">
        <f t="shared" si="1"/>
        <v>0</v>
      </c>
      <c r="I19" s="187">
        <f t="shared" si="2"/>
        <v>0</v>
      </c>
      <c r="J19" s="187"/>
      <c r="K19" s="187"/>
      <c r="L19" s="187"/>
      <c r="M19" s="213"/>
      <c r="N19" s="212"/>
      <c r="O19" s="187"/>
      <c r="P19" s="187"/>
      <c r="Q19" s="187"/>
      <c r="R19" s="213"/>
      <c r="T19" s="206"/>
    </row>
    <row r="20" spans="1:20" ht="45">
      <c r="A20" s="214" t="s">
        <v>34</v>
      </c>
      <c r="B20" s="209" t="s">
        <v>45</v>
      </c>
      <c r="C20" s="215" t="s">
        <v>15</v>
      </c>
      <c r="D20" s="215" t="s">
        <v>35</v>
      </c>
      <c r="E20" s="216" t="s">
        <v>36</v>
      </c>
      <c r="F20" s="217" t="s">
        <v>104</v>
      </c>
      <c r="G20" s="78">
        <v>2</v>
      </c>
      <c r="H20" s="212">
        <f t="shared" si="1"/>
        <v>0</v>
      </c>
      <c r="I20" s="187">
        <f t="shared" si="2"/>
        <v>0</v>
      </c>
      <c r="J20" s="187"/>
      <c r="K20" s="187"/>
      <c r="L20" s="187"/>
      <c r="M20" s="213"/>
      <c r="N20" s="212"/>
      <c r="O20" s="187"/>
      <c r="P20" s="187"/>
      <c r="Q20" s="187"/>
      <c r="R20" s="213"/>
      <c r="T20" s="206"/>
    </row>
    <row r="21" spans="1:20" ht="45">
      <c r="A21" s="214" t="s">
        <v>37</v>
      </c>
      <c r="B21" s="209" t="s">
        <v>45</v>
      </c>
      <c r="C21" s="215" t="s">
        <v>3</v>
      </c>
      <c r="D21" s="215" t="s">
        <v>38</v>
      </c>
      <c r="E21" s="216" t="s">
        <v>168</v>
      </c>
      <c r="F21" s="217" t="s">
        <v>48</v>
      </c>
      <c r="G21" s="78">
        <v>1</v>
      </c>
      <c r="H21" s="212">
        <f t="shared" si="1"/>
        <v>0</v>
      </c>
      <c r="I21" s="187">
        <f t="shared" si="2"/>
        <v>0</v>
      </c>
      <c r="J21" s="187"/>
      <c r="K21" s="187"/>
      <c r="L21" s="187"/>
      <c r="M21" s="213"/>
      <c r="N21" s="212"/>
      <c r="O21" s="187"/>
      <c r="P21" s="187"/>
      <c r="Q21" s="187"/>
      <c r="R21" s="213"/>
      <c r="T21" s="206"/>
    </row>
    <row r="22" spans="1:20" ht="30">
      <c r="A22" s="214" t="s">
        <v>39</v>
      </c>
      <c r="B22" s="209" t="s">
        <v>45</v>
      </c>
      <c r="C22" s="215" t="s">
        <v>3</v>
      </c>
      <c r="D22" s="215" t="s">
        <v>40</v>
      </c>
      <c r="E22" s="216" t="s">
        <v>162</v>
      </c>
      <c r="F22" s="217" t="s">
        <v>104</v>
      </c>
      <c r="G22" s="78">
        <v>2</v>
      </c>
      <c r="H22" s="212">
        <f t="shared" si="1"/>
        <v>0</v>
      </c>
      <c r="I22" s="187">
        <f t="shared" si="2"/>
        <v>0</v>
      </c>
      <c r="J22" s="187"/>
      <c r="K22" s="187"/>
      <c r="L22" s="187"/>
      <c r="M22" s="213"/>
      <c r="N22" s="212"/>
      <c r="O22" s="187"/>
      <c r="P22" s="187"/>
      <c r="Q22" s="187"/>
      <c r="R22" s="213"/>
      <c r="T22" s="206"/>
    </row>
    <row r="23" spans="1:20" ht="75">
      <c r="A23" s="214" t="s">
        <v>2</v>
      </c>
      <c r="B23" s="209" t="s">
        <v>45</v>
      </c>
      <c r="C23" s="215" t="s">
        <v>3</v>
      </c>
      <c r="D23" s="215" t="s">
        <v>4</v>
      </c>
      <c r="E23" s="216" t="s">
        <v>161</v>
      </c>
      <c r="F23" s="217" t="s">
        <v>104</v>
      </c>
      <c r="G23" s="78">
        <v>1</v>
      </c>
      <c r="H23" s="212">
        <f t="shared" si="1"/>
        <v>0</v>
      </c>
      <c r="I23" s="187">
        <f t="shared" si="2"/>
        <v>0</v>
      </c>
      <c r="J23" s="187"/>
      <c r="K23" s="187"/>
      <c r="L23" s="187"/>
      <c r="M23" s="213"/>
      <c r="N23" s="212"/>
      <c r="O23" s="187"/>
      <c r="P23" s="187"/>
      <c r="Q23" s="187"/>
      <c r="R23" s="213"/>
      <c r="T23" s="206"/>
    </row>
    <row r="24" spans="1:20" ht="90">
      <c r="A24" s="214" t="s">
        <v>5</v>
      </c>
      <c r="B24" s="209" t="s">
        <v>45</v>
      </c>
      <c r="C24" s="215" t="s">
        <v>6</v>
      </c>
      <c r="D24" s="215" t="s">
        <v>7</v>
      </c>
      <c r="E24" s="216" t="s">
        <v>166</v>
      </c>
      <c r="F24" s="217" t="s">
        <v>104</v>
      </c>
      <c r="G24" s="78">
        <v>1</v>
      </c>
      <c r="H24" s="212">
        <f t="shared" si="1"/>
        <v>0</v>
      </c>
      <c r="I24" s="187">
        <f t="shared" si="2"/>
        <v>0</v>
      </c>
      <c r="J24" s="187"/>
      <c r="K24" s="187"/>
      <c r="L24" s="187"/>
      <c r="M24" s="213"/>
      <c r="N24" s="212"/>
      <c r="O24" s="187"/>
      <c r="P24" s="187"/>
      <c r="Q24" s="187"/>
      <c r="R24" s="213"/>
      <c r="T24" s="206"/>
    </row>
    <row r="25" spans="1:20" ht="75">
      <c r="A25" s="214" t="s">
        <v>8</v>
      </c>
      <c r="B25" s="209" t="s">
        <v>45</v>
      </c>
      <c r="C25" s="215" t="s">
        <v>9</v>
      </c>
      <c r="D25" s="215" t="s">
        <v>10</v>
      </c>
      <c r="E25" s="216" t="s">
        <v>163</v>
      </c>
      <c r="F25" s="217" t="s">
        <v>104</v>
      </c>
      <c r="G25" s="78">
        <v>9</v>
      </c>
      <c r="H25" s="212">
        <f t="shared" si="1"/>
        <v>0</v>
      </c>
      <c r="I25" s="187">
        <f t="shared" si="2"/>
        <v>0</v>
      </c>
      <c r="J25" s="187"/>
      <c r="K25" s="187"/>
      <c r="L25" s="187"/>
      <c r="M25" s="213"/>
      <c r="N25" s="212"/>
      <c r="O25" s="187"/>
      <c r="P25" s="187"/>
      <c r="Q25" s="187"/>
      <c r="R25" s="213"/>
      <c r="T25" s="206"/>
    </row>
    <row r="26" spans="1:20" ht="60">
      <c r="A26" s="214" t="s">
        <v>13</v>
      </c>
      <c r="B26" s="209" t="s">
        <v>45</v>
      </c>
      <c r="C26" s="215" t="s">
        <v>11</v>
      </c>
      <c r="D26" s="215" t="s">
        <v>12</v>
      </c>
      <c r="E26" s="216" t="s">
        <v>164</v>
      </c>
      <c r="F26" s="217" t="s">
        <v>104</v>
      </c>
      <c r="G26" s="78">
        <v>18</v>
      </c>
      <c r="H26" s="212">
        <f t="shared" si="1"/>
        <v>0</v>
      </c>
      <c r="I26" s="187">
        <f t="shared" si="2"/>
        <v>0</v>
      </c>
      <c r="J26" s="187"/>
      <c r="K26" s="187"/>
      <c r="L26" s="187"/>
      <c r="M26" s="213"/>
      <c r="N26" s="212"/>
      <c r="O26" s="187"/>
      <c r="P26" s="187"/>
      <c r="Q26" s="187"/>
      <c r="R26" s="213"/>
      <c r="T26" s="206"/>
    </row>
    <row r="27" spans="1:20" ht="90">
      <c r="A27" s="214" t="s">
        <v>14</v>
      </c>
      <c r="B27" s="209" t="s">
        <v>45</v>
      </c>
      <c r="C27" s="215" t="s">
        <v>15</v>
      </c>
      <c r="D27" s="215" t="s">
        <v>16</v>
      </c>
      <c r="E27" s="216" t="s">
        <v>165</v>
      </c>
      <c r="F27" s="217" t="s">
        <v>104</v>
      </c>
      <c r="G27" s="78">
        <v>2</v>
      </c>
      <c r="H27" s="212"/>
      <c r="I27" s="187"/>
      <c r="J27" s="187"/>
      <c r="K27" s="187"/>
      <c r="L27" s="187"/>
      <c r="M27" s="213"/>
      <c r="N27" s="212"/>
      <c r="O27" s="187"/>
      <c r="P27" s="187"/>
      <c r="Q27" s="187"/>
      <c r="R27" s="213"/>
      <c r="T27" s="206"/>
    </row>
    <row r="28" spans="1:20" ht="60">
      <c r="A28" s="214" t="s">
        <v>17</v>
      </c>
      <c r="B28" s="209" t="s">
        <v>45</v>
      </c>
      <c r="C28" s="215" t="s">
        <v>18</v>
      </c>
      <c r="D28" s="215" t="s">
        <v>19</v>
      </c>
      <c r="E28" s="216" t="s">
        <v>20</v>
      </c>
      <c r="F28" s="217" t="s">
        <v>48</v>
      </c>
      <c r="G28" s="78">
        <v>2</v>
      </c>
      <c r="H28" s="212"/>
      <c r="I28" s="187"/>
      <c r="J28" s="187"/>
      <c r="K28" s="187"/>
      <c r="L28" s="187"/>
      <c r="M28" s="213"/>
      <c r="N28" s="212"/>
      <c r="O28" s="187"/>
      <c r="P28" s="187"/>
      <c r="Q28" s="187"/>
      <c r="R28" s="213"/>
      <c r="T28" s="206"/>
    </row>
    <row r="29" spans="1:20" ht="25.5">
      <c r="A29" s="214" t="s">
        <v>108</v>
      </c>
      <c r="B29" s="215" t="s">
        <v>45</v>
      </c>
      <c r="C29" s="215" t="s">
        <v>22</v>
      </c>
      <c r="D29" s="215" t="s">
        <v>110</v>
      </c>
      <c r="E29" s="216" t="s">
        <v>106</v>
      </c>
      <c r="F29" s="217" t="s">
        <v>104</v>
      </c>
      <c r="G29" s="78">
        <v>1</v>
      </c>
      <c r="H29" s="212"/>
      <c r="I29" s="187"/>
      <c r="J29" s="187"/>
      <c r="K29" s="187"/>
      <c r="L29" s="187"/>
      <c r="M29" s="213"/>
      <c r="N29" s="212"/>
      <c r="O29" s="187"/>
      <c r="P29" s="187"/>
      <c r="Q29" s="187"/>
      <c r="R29" s="213"/>
      <c r="T29" s="206"/>
    </row>
    <row r="30" spans="1:20" ht="45">
      <c r="A30" s="214" t="s">
        <v>109</v>
      </c>
      <c r="B30" s="215" t="s">
        <v>45</v>
      </c>
      <c r="C30" s="215" t="s">
        <v>3</v>
      </c>
      <c r="D30" s="215" t="s">
        <v>113</v>
      </c>
      <c r="E30" s="216" t="s">
        <v>111</v>
      </c>
      <c r="F30" s="217" t="s">
        <v>104</v>
      </c>
      <c r="G30" s="78">
        <v>1</v>
      </c>
      <c r="H30" s="218"/>
      <c r="I30" s="219"/>
      <c r="J30" s="219"/>
      <c r="K30" s="219"/>
      <c r="L30" s="219"/>
      <c r="M30" s="220"/>
      <c r="N30" s="218"/>
      <c r="O30" s="219"/>
      <c r="P30" s="219"/>
      <c r="Q30" s="219"/>
      <c r="R30" s="220"/>
      <c r="T30" s="206"/>
    </row>
    <row r="31" spans="1:20" ht="45">
      <c r="A31" s="214" t="s">
        <v>112</v>
      </c>
      <c r="B31" s="215" t="s">
        <v>45</v>
      </c>
      <c r="C31" s="215" t="s">
        <v>3</v>
      </c>
      <c r="D31" s="215" t="s">
        <v>113</v>
      </c>
      <c r="E31" s="216" t="s">
        <v>114</v>
      </c>
      <c r="F31" s="217" t="s">
        <v>104</v>
      </c>
      <c r="G31" s="78">
        <v>1</v>
      </c>
      <c r="H31" s="218"/>
      <c r="I31" s="219"/>
      <c r="J31" s="219"/>
      <c r="K31" s="219"/>
      <c r="L31" s="219"/>
      <c r="M31" s="220"/>
      <c r="N31" s="218"/>
      <c r="O31" s="219"/>
      <c r="P31" s="219"/>
      <c r="Q31" s="219"/>
      <c r="R31" s="220"/>
      <c r="T31" s="206"/>
    </row>
    <row r="32" spans="1:20" ht="30">
      <c r="A32" s="214" t="s">
        <v>115</v>
      </c>
      <c r="B32" s="215" t="s">
        <v>45</v>
      </c>
      <c r="C32" s="215" t="s">
        <v>25</v>
      </c>
      <c r="D32" s="215" t="s">
        <v>113</v>
      </c>
      <c r="E32" s="216" t="s">
        <v>116</v>
      </c>
      <c r="F32" s="217" t="s">
        <v>104</v>
      </c>
      <c r="G32" s="78">
        <v>1</v>
      </c>
      <c r="H32" s="218"/>
      <c r="I32" s="219"/>
      <c r="J32" s="219"/>
      <c r="K32" s="219"/>
      <c r="L32" s="219"/>
      <c r="M32" s="220"/>
      <c r="N32" s="218"/>
      <c r="O32" s="219"/>
      <c r="P32" s="219"/>
      <c r="Q32" s="219"/>
      <c r="R32" s="220"/>
      <c r="T32" s="206"/>
    </row>
    <row r="33" spans="1:20" ht="30">
      <c r="A33" s="214">
        <v>21</v>
      </c>
      <c r="B33" s="215" t="s">
        <v>45</v>
      </c>
      <c r="C33" s="215" t="s">
        <v>25</v>
      </c>
      <c r="D33" s="215" t="s">
        <v>113</v>
      </c>
      <c r="E33" s="216" t="s">
        <v>117</v>
      </c>
      <c r="F33" s="217" t="s">
        <v>104</v>
      </c>
      <c r="G33" s="78">
        <v>1</v>
      </c>
      <c r="H33" s="218"/>
      <c r="I33" s="219"/>
      <c r="J33" s="219"/>
      <c r="K33" s="219"/>
      <c r="L33" s="219"/>
      <c r="M33" s="220"/>
      <c r="N33" s="218"/>
      <c r="O33" s="219"/>
      <c r="P33" s="219"/>
      <c r="Q33" s="219"/>
      <c r="R33" s="220"/>
      <c r="T33" s="206"/>
    </row>
    <row r="34" spans="1:20" ht="45">
      <c r="A34" s="214">
        <v>22</v>
      </c>
      <c r="B34" s="215" t="s">
        <v>45</v>
      </c>
      <c r="C34" s="215" t="s">
        <v>25</v>
      </c>
      <c r="D34" s="215" t="s">
        <v>118</v>
      </c>
      <c r="E34" s="216" t="s">
        <v>119</v>
      </c>
      <c r="F34" s="217" t="s">
        <v>104</v>
      </c>
      <c r="G34" s="78">
        <v>0</v>
      </c>
      <c r="H34" s="218"/>
      <c r="I34" s="219"/>
      <c r="J34" s="219"/>
      <c r="K34" s="219"/>
      <c r="L34" s="219"/>
      <c r="M34" s="220"/>
      <c r="N34" s="218"/>
      <c r="O34" s="219"/>
      <c r="P34" s="219"/>
      <c r="Q34" s="219"/>
      <c r="R34" s="220"/>
      <c r="T34" s="206"/>
    </row>
    <row r="35" spans="1:20" ht="45">
      <c r="A35" s="214" t="s">
        <v>120</v>
      </c>
      <c r="B35" s="215" t="s">
        <v>45</v>
      </c>
      <c r="C35" s="215" t="s">
        <v>121</v>
      </c>
      <c r="D35" s="215" t="s">
        <v>122</v>
      </c>
      <c r="E35" s="216" t="s">
        <v>156</v>
      </c>
      <c r="F35" s="217" t="s">
        <v>104</v>
      </c>
      <c r="G35" s="78">
        <v>21</v>
      </c>
      <c r="H35" s="218"/>
      <c r="I35" s="219"/>
      <c r="J35" s="219"/>
      <c r="K35" s="219"/>
      <c r="L35" s="219"/>
      <c r="M35" s="220"/>
      <c r="N35" s="218"/>
      <c r="O35" s="219"/>
      <c r="P35" s="219"/>
      <c r="Q35" s="219"/>
      <c r="R35" s="220"/>
      <c r="T35" s="206"/>
    </row>
    <row r="36" spans="1:20" ht="45">
      <c r="A36" s="214" t="s">
        <v>123</v>
      </c>
      <c r="B36" s="215" t="s">
        <v>45</v>
      </c>
      <c r="C36" s="215" t="s">
        <v>124</v>
      </c>
      <c r="D36" s="215" t="s">
        <v>122</v>
      </c>
      <c r="E36" s="216" t="s">
        <v>157</v>
      </c>
      <c r="F36" s="217" t="s">
        <v>104</v>
      </c>
      <c r="G36" s="78">
        <v>4</v>
      </c>
      <c r="H36" s="218"/>
      <c r="I36" s="219"/>
      <c r="J36" s="219"/>
      <c r="K36" s="219"/>
      <c r="L36" s="219"/>
      <c r="M36" s="220"/>
      <c r="N36" s="218"/>
      <c r="O36" s="219"/>
      <c r="P36" s="219"/>
      <c r="Q36" s="219"/>
      <c r="R36" s="220"/>
      <c r="T36" s="206"/>
    </row>
    <row r="37" spans="1:20" ht="45">
      <c r="A37" s="214" t="s">
        <v>125</v>
      </c>
      <c r="B37" s="215" t="s">
        <v>45</v>
      </c>
      <c r="C37" s="215" t="s">
        <v>126</v>
      </c>
      <c r="D37" s="215" t="s">
        <v>122</v>
      </c>
      <c r="E37" s="216" t="s">
        <v>155</v>
      </c>
      <c r="F37" s="217" t="s">
        <v>104</v>
      </c>
      <c r="G37" s="78">
        <v>4</v>
      </c>
      <c r="H37" s="218"/>
      <c r="I37" s="219"/>
      <c r="J37" s="219"/>
      <c r="K37" s="219"/>
      <c r="L37" s="219"/>
      <c r="M37" s="220"/>
      <c r="N37" s="218"/>
      <c r="O37" s="219"/>
      <c r="P37" s="219"/>
      <c r="Q37" s="219"/>
      <c r="R37" s="220"/>
      <c r="T37" s="206"/>
    </row>
    <row r="38" spans="1:20" ht="45">
      <c r="A38" s="214" t="s">
        <v>127</v>
      </c>
      <c r="B38" s="215" t="s">
        <v>45</v>
      </c>
      <c r="C38" s="215" t="s">
        <v>128</v>
      </c>
      <c r="D38" s="215" t="s">
        <v>122</v>
      </c>
      <c r="E38" s="216" t="s">
        <v>158</v>
      </c>
      <c r="F38" s="217" t="s">
        <v>104</v>
      </c>
      <c r="G38" s="78">
        <v>6</v>
      </c>
      <c r="H38" s="218"/>
      <c r="I38" s="219"/>
      <c r="J38" s="219"/>
      <c r="K38" s="219"/>
      <c r="L38" s="219"/>
      <c r="M38" s="220"/>
      <c r="N38" s="218"/>
      <c r="O38" s="219"/>
      <c r="P38" s="219"/>
      <c r="Q38" s="219"/>
      <c r="R38" s="220"/>
      <c r="T38" s="206"/>
    </row>
    <row r="39" spans="1:20" ht="30">
      <c r="A39" s="214" t="s">
        <v>129</v>
      </c>
      <c r="B39" s="215" t="s">
        <v>45</v>
      </c>
      <c r="C39" s="215" t="s">
        <v>18</v>
      </c>
      <c r="D39" s="215" t="s">
        <v>130</v>
      </c>
      <c r="E39" s="216" t="s">
        <v>159</v>
      </c>
      <c r="F39" s="217" t="s">
        <v>104</v>
      </c>
      <c r="G39" s="78">
        <v>3</v>
      </c>
      <c r="H39" s="218"/>
      <c r="I39" s="219"/>
      <c r="J39" s="219"/>
      <c r="K39" s="219"/>
      <c r="L39" s="219"/>
      <c r="M39" s="220"/>
      <c r="N39" s="218"/>
      <c r="O39" s="219"/>
      <c r="P39" s="219"/>
      <c r="Q39" s="219"/>
      <c r="R39" s="220"/>
      <c r="T39" s="206"/>
    </row>
    <row r="40" spans="1:20" ht="60">
      <c r="A40" s="214" t="s">
        <v>131</v>
      </c>
      <c r="B40" s="215" t="s">
        <v>45</v>
      </c>
      <c r="C40" s="215" t="s">
        <v>132</v>
      </c>
      <c r="D40" s="215" t="s">
        <v>133</v>
      </c>
      <c r="E40" s="216" t="s">
        <v>160</v>
      </c>
      <c r="F40" s="217" t="s">
        <v>48</v>
      </c>
      <c r="G40" s="78">
        <v>1</v>
      </c>
      <c r="H40" s="218"/>
      <c r="I40" s="219"/>
      <c r="J40" s="219"/>
      <c r="K40" s="219"/>
      <c r="L40" s="219"/>
      <c r="M40" s="220"/>
      <c r="N40" s="218"/>
      <c r="O40" s="219"/>
      <c r="P40" s="219"/>
      <c r="Q40" s="219"/>
      <c r="R40" s="220"/>
      <c r="T40" s="206"/>
    </row>
    <row r="41" spans="1:20" ht="75">
      <c r="A41" s="214" t="s">
        <v>134</v>
      </c>
      <c r="B41" s="215" t="s">
        <v>45</v>
      </c>
      <c r="C41" s="215" t="s">
        <v>3</v>
      </c>
      <c r="D41" s="215" t="s">
        <v>135</v>
      </c>
      <c r="E41" s="216" t="s">
        <v>136</v>
      </c>
      <c r="F41" s="217" t="s">
        <v>104</v>
      </c>
      <c r="G41" s="78">
        <v>1</v>
      </c>
      <c r="H41" s="218"/>
      <c r="I41" s="219"/>
      <c r="J41" s="219"/>
      <c r="K41" s="219"/>
      <c r="L41" s="219"/>
      <c r="M41" s="220"/>
      <c r="N41" s="218"/>
      <c r="O41" s="219"/>
      <c r="P41" s="219"/>
      <c r="Q41" s="219"/>
      <c r="R41" s="220"/>
      <c r="T41" s="206"/>
    </row>
    <row r="42" spans="1:20" ht="30">
      <c r="A42" s="214" t="s">
        <v>137</v>
      </c>
      <c r="B42" s="215" t="s">
        <v>45</v>
      </c>
      <c r="C42" s="215" t="s">
        <v>18</v>
      </c>
      <c r="D42" s="215" t="s">
        <v>138</v>
      </c>
      <c r="E42" s="216" t="s">
        <v>139</v>
      </c>
      <c r="F42" s="217" t="s">
        <v>48</v>
      </c>
      <c r="G42" s="78">
        <v>1</v>
      </c>
      <c r="H42" s="218"/>
      <c r="I42" s="219"/>
      <c r="J42" s="219"/>
      <c r="K42" s="219"/>
      <c r="L42" s="219"/>
      <c r="M42" s="220"/>
      <c r="N42" s="218"/>
      <c r="O42" s="219"/>
      <c r="P42" s="219"/>
      <c r="Q42" s="219"/>
      <c r="R42" s="220"/>
      <c r="T42" s="206"/>
    </row>
    <row r="43" spans="1:20" ht="25.5">
      <c r="A43" s="214" t="s">
        <v>140</v>
      </c>
      <c r="B43" s="215" t="s">
        <v>45</v>
      </c>
      <c r="C43" s="215" t="s">
        <v>141</v>
      </c>
      <c r="D43" s="215" t="s">
        <v>142</v>
      </c>
      <c r="E43" s="216" t="s">
        <v>143</v>
      </c>
      <c r="F43" s="217" t="s">
        <v>104</v>
      </c>
      <c r="G43" s="78">
        <v>2</v>
      </c>
      <c r="H43" s="218"/>
      <c r="I43" s="219"/>
      <c r="J43" s="219"/>
      <c r="K43" s="219"/>
      <c r="L43" s="219"/>
      <c r="M43" s="220"/>
      <c r="N43" s="218"/>
      <c r="O43" s="219"/>
      <c r="P43" s="219"/>
      <c r="Q43" s="219"/>
      <c r="R43" s="220"/>
      <c r="T43" s="206"/>
    </row>
    <row r="44" spans="1:18" ht="15.75" thickBot="1">
      <c r="A44" s="60"/>
      <c r="B44" s="87"/>
      <c r="C44" s="87"/>
      <c r="D44" s="87"/>
      <c r="E44" s="61"/>
      <c r="F44" s="62"/>
      <c r="G44" s="63"/>
      <c r="H44" s="64"/>
      <c r="I44" s="65"/>
      <c r="J44" s="65"/>
      <c r="K44" s="65"/>
      <c r="L44" s="65"/>
      <c r="M44" s="66"/>
      <c r="N44" s="64"/>
      <c r="O44" s="65"/>
      <c r="P44" s="65"/>
      <c r="Q44" s="65"/>
      <c r="R44" s="66"/>
    </row>
    <row r="45" spans="1:18" ht="12.75" customHeight="1">
      <c r="A45" s="67"/>
      <c r="B45" s="68"/>
      <c r="C45" s="176"/>
      <c r="D45" s="176"/>
      <c r="E45" s="246" t="s">
        <v>58</v>
      </c>
      <c r="F45" s="246"/>
      <c r="G45" s="246"/>
      <c r="H45" s="246"/>
      <c r="I45" s="246"/>
      <c r="J45" s="246"/>
      <c r="K45" s="246"/>
      <c r="L45" s="246"/>
      <c r="M45" s="246"/>
      <c r="N45" s="88">
        <f>SUM(N14:N44)</f>
        <v>0</v>
      </c>
      <c r="O45" s="89">
        <f>SUM(O14:O44)</f>
        <v>0</v>
      </c>
      <c r="P45" s="89">
        <f>SUM(P14:P44)</f>
        <v>0</v>
      </c>
      <c r="Q45" s="89">
        <f>SUM(Q14:Q44)</f>
        <v>0</v>
      </c>
      <c r="R45" s="90">
        <f>SUM(R14:R44)</f>
        <v>0</v>
      </c>
    </row>
    <row r="46" spans="1:18" ht="15.75" customHeight="1">
      <c r="A46" s="69"/>
      <c r="B46" s="70"/>
      <c r="C46" s="177"/>
      <c r="D46" s="177"/>
      <c r="E46" s="91"/>
      <c r="F46" s="91"/>
      <c r="G46" s="91"/>
      <c r="H46" s="91"/>
      <c r="I46" s="91"/>
      <c r="J46" s="91"/>
      <c r="K46" s="91"/>
      <c r="L46" s="92" t="s">
        <v>92</v>
      </c>
      <c r="M46" s="110">
        <v>0.005</v>
      </c>
      <c r="N46" s="93"/>
      <c r="O46" s="94"/>
      <c r="P46" s="94">
        <f>P45*M46</f>
        <v>0</v>
      </c>
      <c r="Q46" s="94"/>
      <c r="R46" s="95">
        <f>SUM(N46:Q46)</f>
        <v>0</v>
      </c>
    </row>
    <row r="47" spans="1:18" ht="15.75" customHeight="1" thickBot="1">
      <c r="A47" s="151"/>
      <c r="B47" s="152"/>
      <c r="C47" s="178"/>
      <c r="D47" s="178"/>
      <c r="E47" s="153"/>
      <c r="F47" s="153"/>
      <c r="G47" s="153"/>
      <c r="H47" s="153"/>
      <c r="I47" s="153"/>
      <c r="J47" s="153"/>
      <c r="K47" s="153"/>
      <c r="L47" s="154" t="s">
        <v>93</v>
      </c>
      <c r="M47" s="155"/>
      <c r="N47" s="156">
        <f>SUM(N45:N46)</f>
        <v>0</v>
      </c>
      <c r="O47" s="106">
        <f>SUM(O45:O46)</f>
        <v>0</v>
      </c>
      <c r="P47" s="106">
        <f>SUM(P45:P46)</f>
        <v>0</v>
      </c>
      <c r="Q47" s="106">
        <f>SUM(Q45:Q46)</f>
        <v>0</v>
      </c>
      <c r="R47" s="157">
        <f>SUM(R45:R46)</f>
        <v>0</v>
      </c>
    </row>
    <row r="48" spans="1:18" ht="15.75" customHeight="1" hidden="1" outlineLevel="1">
      <c r="A48" s="143"/>
      <c r="B48" s="144"/>
      <c r="C48" s="179"/>
      <c r="D48" s="179"/>
      <c r="E48" s="145"/>
      <c r="F48" s="145"/>
      <c r="G48" s="145"/>
      <c r="H48" s="145"/>
      <c r="I48" s="145"/>
      <c r="J48" s="145"/>
      <c r="K48" s="145"/>
      <c r="L48" s="146" t="s">
        <v>94</v>
      </c>
      <c r="M48" s="147">
        <f>Kopsav!$D$25</f>
        <v>0.03</v>
      </c>
      <c r="N48" s="148"/>
      <c r="O48" s="149">
        <f>O47*M48</f>
        <v>0</v>
      </c>
      <c r="P48" s="149">
        <f>P47*M48</f>
        <v>0</v>
      </c>
      <c r="Q48" s="149">
        <f>Q47*M48</f>
        <v>0</v>
      </c>
      <c r="R48" s="150">
        <f>SUM(O48:Q48)</f>
        <v>0</v>
      </c>
    </row>
    <row r="49" spans="1:18" ht="15.75" customHeight="1" hidden="1" outlineLevel="1">
      <c r="A49" s="69"/>
      <c r="B49" s="70"/>
      <c r="C49" s="177"/>
      <c r="D49" s="177"/>
      <c r="E49" s="91" t="s">
        <v>44</v>
      </c>
      <c r="F49" s="91"/>
      <c r="G49" s="91"/>
      <c r="H49" s="91"/>
      <c r="I49" s="91"/>
      <c r="J49" s="91"/>
      <c r="K49" s="91"/>
      <c r="L49" s="92" t="s">
        <v>77</v>
      </c>
      <c r="M49" s="97">
        <f>Kopsav!$D$27</f>
        <v>0.03</v>
      </c>
      <c r="N49" s="98"/>
      <c r="O49" s="94">
        <f>O47*M49</f>
        <v>0</v>
      </c>
      <c r="P49" s="94">
        <f>P47*M49</f>
        <v>0</v>
      </c>
      <c r="Q49" s="94">
        <f>Q47*M49</f>
        <v>0</v>
      </c>
      <c r="R49" s="99">
        <f>SUM(O49:Q49)</f>
        <v>0</v>
      </c>
    </row>
    <row r="50" spans="1:18" ht="15.75" customHeight="1" hidden="1" outlineLevel="1">
      <c r="A50" s="69"/>
      <c r="B50" s="70"/>
      <c r="C50" s="177"/>
      <c r="D50" s="177"/>
      <c r="E50" s="91"/>
      <c r="F50" s="91"/>
      <c r="G50" s="91"/>
      <c r="H50" s="91"/>
      <c r="I50" s="91"/>
      <c r="J50" s="91"/>
      <c r="K50" s="91"/>
      <c r="L50" s="92" t="s">
        <v>78</v>
      </c>
      <c r="M50" s="100">
        <v>0.2409</v>
      </c>
      <c r="N50" s="98"/>
      <c r="O50" s="94">
        <f>O47*24.09%</f>
        <v>0</v>
      </c>
      <c r="P50" s="94"/>
      <c r="Q50" s="94"/>
      <c r="R50" s="99">
        <f>SUM(O50:Q50)</f>
        <v>0</v>
      </c>
    </row>
    <row r="51" spans="1:18" ht="15.75" customHeight="1" hidden="1" outlineLevel="1">
      <c r="A51" s="69"/>
      <c r="B51" s="70"/>
      <c r="C51" s="177"/>
      <c r="D51" s="177"/>
      <c r="E51" s="91"/>
      <c r="F51" s="91"/>
      <c r="G51" s="91"/>
      <c r="H51" s="91"/>
      <c r="I51" s="91"/>
      <c r="J51" s="91"/>
      <c r="K51" s="91"/>
      <c r="L51" s="92" t="s">
        <v>95</v>
      </c>
      <c r="M51" s="101"/>
      <c r="N51" s="98"/>
      <c r="O51" s="94">
        <f>SUM(O47:O50)</f>
        <v>0</v>
      </c>
      <c r="P51" s="94">
        <f>SUM(P47:P50)</f>
        <v>0</v>
      </c>
      <c r="Q51" s="94">
        <f>SUM(Q47:Q50)</f>
        <v>0</v>
      </c>
      <c r="R51" s="99">
        <f>SUM(O51:Q51)</f>
        <v>0</v>
      </c>
    </row>
    <row r="52" spans="1:18" ht="15.75" customHeight="1" hidden="1" outlineLevel="1">
      <c r="A52" s="69"/>
      <c r="B52" s="70"/>
      <c r="C52" s="177"/>
      <c r="D52" s="177"/>
      <c r="E52" s="91"/>
      <c r="F52" s="91"/>
      <c r="G52" s="91"/>
      <c r="H52" s="91"/>
      <c r="I52" s="91"/>
      <c r="J52" s="91"/>
      <c r="K52" s="91"/>
      <c r="L52" s="92" t="s">
        <v>96</v>
      </c>
      <c r="M52" s="97">
        <v>0.21</v>
      </c>
      <c r="N52" s="98"/>
      <c r="O52" s="94"/>
      <c r="P52" s="94"/>
      <c r="Q52" s="94"/>
      <c r="R52" s="99">
        <f>R51*21%</f>
        <v>0</v>
      </c>
    </row>
    <row r="53" spans="1:18" ht="15.75" customHeight="1" hidden="1" outlineLevel="1" thickBot="1">
      <c r="A53" s="71"/>
      <c r="B53" s="72"/>
      <c r="C53" s="180"/>
      <c r="D53" s="180"/>
      <c r="E53" s="102"/>
      <c r="F53" s="102"/>
      <c r="G53" s="102"/>
      <c r="H53" s="102"/>
      <c r="I53" s="102"/>
      <c r="J53" s="102"/>
      <c r="K53" s="102"/>
      <c r="L53" s="103" t="s">
        <v>97</v>
      </c>
      <c r="M53" s="104"/>
      <c r="N53" s="105"/>
      <c r="O53" s="106"/>
      <c r="P53" s="106"/>
      <c r="Q53" s="106"/>
      <c r="R53" s="107">
        <f>SUM(R51:R52)</f>
        <v>0</v>
      </c>
    </row>
    <row r="54" ht="15" collapsed="1">
      <c r="E54" s="73"/>
    </row>
    <row r="55" spans="5:18" ht="15">
      <c r="E55" s="73"/>
      <c r="P55" s="108" t="s">
        <v>58</v>
      </c>
      <c r="Q55" s="247">
        <f>R47</f>
        <v>0</v>
      </c>
      <c r="R55" s="247"/>
    </row>
    <row r="56" ht="15">
      <c r="E56" s="73"/>
    </row>
    <row r="57" spans="1:4" ht="15">
      <c r="A57" s="12" t="s">
        <v>148</v>
      </c>
      <c r="B57" s="12"/>
      <c r="C57" s="12"/>
      <c r="D57" s="12"/>
    </row>
    <row r="58" spans="1:5" ht="15">
      <c r="A58" s="12" t="s">
        <v>61</v>
      </c>
      <c r="B58" s="109"/>
      <c r="C58" s="109"/>
      <c r="D58" s="109"/>
      <c r="E58" s="75"/>
    </row>
    <row r="59" spans="1:4" ht="15">
      <c r="A59" s="12"/>
      <c r="B59" s="12"/>
      <c r="C59" s="12"/>
      <c r="D59" s="12"/>
    </row>
    <row r="60" spans="1:4" ht="15">
      <c r="A60" s="12" t="s">
        <v>151</v>
      </c>
      <c r="B60" s="12"/>
      <c r="C60" s="12"/>
      <c r="D60" s="12"/>
    </row>
    <row r="61" spans="1:17" ht="15">
      <c r="A61" s="12" t="s">
        <v>61</v>
      </c>
      <c r="B61" s="109"/>
      <c r="C61" s="109"/>
      <c r="D61" s="109"/>
      <c r="Q61" s="12" t="str">
        <f>Kopsav!$E$18</f>
        <v>2012.gada 18.jūlijā</v>
      </c>
    </row>
    <row r="62" spans="1:4" ht="15">
      <c r="A62" s="12" t="s">
        <v>152</v>
      </c>
      <c r="B62" s="12"/>
      <c r="C62" s="12"/>
      <c r="D62" s="12"/>
    </row>
    <row r="63" spans="1:4" ht="15">
      <c r="A63" s="12"/>
      <c r="B63" s="12"/>
      <c r="C63" s="12"/>
      <c r="D63" s="12"/>
    </row>
    <row r="64" spans="1:18" ht="15">
      <c r="A64" s="74"/>
      <c r="B64" s="74"/>
      <c r="C64" s="74"/>
      <c r="D64" s="74"/>
      <c r="E64" s="74"/>
      <c r="F64" s="74"/>
      <c r="G64" s="74"/>
      <c r="H64" s="74"/>
      <c r="I64" s="74"/>
      <c r="J64" s="74"/>
      <c r="K64" s="74"/>
      <c r="L64" s="74"/>
      <c r="M64" s="74"/>
      <c r="N64" s="74"/>
      <c r="O64" s="74"/>
      <c r="P64" s="74"/>
      <c r="Q64" s="74"/>
      <c r="R64" s="74"/>
    </row>
    <row r="65" spans="1:18" ht="15">
      <c r="A65" s="74"/>
      <c r="B65" s="74"/>
      <c r="C65" s="74"/>
      <c r="D65" s="74"/>
      <c r="E65" s="74"/>
      <c r="F65" s="74"/>
      <c r="G65" s="74"/>
      <c r="H65" s="74"/>
      <c r="I65" s="74"/>
      <c r="J65" s="74"/>
      <c r="K65" s="74"/>
      <c r="L65" s="74"/>
      <c r="M65" s="74"/>
      <c r="N65" s="74"/>
      <c r="O65" s="74"/>
      <c r="P65" s="74"/>
      <c r="Q65" s="74"/>
      <c r="R65" s="74"/>
    </row>
  </sheetData>
  <sheetProtection selectLockedCells="1" selectUnlockedCells="1"/>
  <mergeCells count="22">
    <mergeCell ref="E45:M45"/>
    <mergeCell ref="Q55:R55"/>
    <mergeCell ref="O11:O12"/>
    <mergeCell ref="P11:P12"/>
    <mergeCell ref="Q11:Q12"/>
    <mergeCell ref="R11:R12"/>
    <mergeCell ref="G10:G12"/>
    <mergeCell ref="H10:M10"/>
    <mergeCell ref="N10:R10"/>
    <mergeCell ref="H11:H12"/>
    <mergeCell ref="A10:A12"/>
    <mergeCell ref="B10:B12"/>
    <mergeCell ref="E10:E12"/>
    <mergeCell ref="F10:F12"/>
    <mergeCell ref="D10:D12"/>
    <mergeCell ref="C10:C12"/>
    <mergeCell ref="M11:M12"/>
    <mergeCell ref="N11:N12"/>
    <mergeCell ref="I11:I12"/>
    <mergeCell ref="J11:J12"/>
    <mergeCell ref="K11:K12"/>
    <mergeCell ref="L11:L12"/>
  </mergeCells>
  <printOptions/>
  <pageMargins left="0.22" right="0.25" top="0.68" bottom="0.2" header="0.68" footer="0.27"/>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ilga.vieglina</cp:lastModifiedBy>
  <cp:lastPrinted>2012-12-06T12:39:44Z</cp:lastPrinted>
  <dcterms:created xsi:type="dcterms:W3CDTF">2011-06-30T09:19:11Z</dcterms:created>
  <dcterms:modified xsi:type="dcterms:W3CDTF">2012-12-06T12:44:42Z</dcterms:modified>
  <cp:category/>
  <cp:version/>
  <cp:contentType/>
  <cp:contentStatus/>
</cp:coreProperties>
</file>