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150" windowWidth="11385" windowHeight="11640" tabRatio="659" activeTab="1"/>
  </bookViews>
  <sheets>
    <sheet name="koptame" sheetId="1" r:id="rId1"/>
    <sheet name="Kopsav" sheetId="2" r:id="rId2"/>
    <sheet name="Celtn" sheetId="3" r:id="rId3"/>
    <sheet name="UK" sheetId="4" r:id="rId4"/>
    <sheet name="El" sheetId="5" r:id="rId5"/>
    <sheet name="VS" sheetId="6" r:id="rId6"/>
    <sheet name="Telekom." sheetId="7" r:id="rId7"/>
  </sheets>
  <definedNames>
    <definedName name="_xlnm._FilterDatabase" localSheetId="2" hidden="1">'Celtn'!$C$10:$C$104</definedName>
    <definedName name="_xlnm.Print_Area" localSheetId="2">'Celtn'!$A$1:$P$106</definedName>
    <definedName name="_xlnm.Print_Area" localSheetId="4">'El'!$A$1:$P$74</definedName>
    <definedName name="_xlnm.Print_Area" localSheetId="1">'Kopsav'!$A$5:$I$42</definedName>
    <definedName name="_xlnm.Print_Area" localSheetId="0">'koptame'!$A$4:$D$41</definedName>
    <definedName name="_xlnm.Print_Area" localSheetId="6">'Telekom.'!$A$1:$P$49</definedName>
    <definedName name="_xlnm.Print_Area" localSheetId="3">'UK'!$A$1:$Q$49</definedName>
    <definedName name="_xlnm.Print_Area" localSheetId="5">'VS'!$A$1:$Q$52</definedName>
    <definedName name="_xlnm.Print_Titles" localSheetId="2">'Celtn'!$10:$13</definedName>
    <definedName name="_xlnm.Print_Titles" localSheetId="4">'El'!$10:$12</definedName>
    <definedName name="_xlnm.Print_Titles" localSheetId="6">'Telekom.'!$11:$14</definedName>
    <definedName name="_xlnm.Print_Titles" localSheetId="3">'UK'!$9:$12</definedName>
    <definedName name="_xlnm.Print_Titles" localSheetId="5">'VS'!$10:$13</definedName>
  </definedNames>
  <calcPr fullCalcOnLoad="1"/>
</workbook>
</file>

<file path=xl/sharedStrings.xml><?xml version="1.0" encoding="utf-8"?>
<sst xmlns="http://schemas.openxmlformats.org/spreadsheetml/2006/main" count="707" uniqueCount="282">
  <si>
    <t>Dabīga koka dēļu grīdas uz koka lāgām ierīkošana</t>
  </si>
  <si>
    <t>Betona grīdas 80mm ierīkošana</t>
  </si>
  <si>
    <t>02-00000</t>
  </si>
  <si>
    <t>06-00000</t>
  </si>
  <si>
    <t>08-00000</t>
  </si>
  <si>
    <t>05-00000</t>
  </si>
  <si>
    <t>10-00000</t>
  </si>
  <si>
    <t>14-00000</t>
  </si>
  <si>
    <t>16-00000</t>
  </si>
  <si>
    <t>18-00000</t>
  </si>
  <si>
    <t>19-00000</t>
  </si>
  <si>
    <t>Sausā apmetuma plākšņu griesti uz metāla karkasa</t>
  </si>
  <si>
    <t>Mitrumizturīga ģipškaitona piekārtie griesti uz metāla karkasa</t>
  </si>
  <si>
    <r>
      <t>Sa1</t>
    </r>
    <r>
      <rPr>
        <sz val="11"/>
        <rFont val="Times New Roman"/>
        <family val="1"/>
      </rPr>
      <t>. Esoša ārsiena, siltināta no iekšpuses ar minerālvati (100 mm) koka karkasā, 2 GKB ģipškartona plāksnes</t>
    </r>
  </si>
  <si>
    <r>
      <t>S1.</t>
    </r>
    <r>
      <rPr>
        <sz val="11"/>
        <rFont val="Times New Roman"/>
        <family val="1"/>
      </rPr>
      <t xml:space="preserve"> Koka karkasa starpsiena ar minerālvati (75 mm), 3 GKB gipškartona plāksnes, 1 GKBi gipškartona plāksne</t>
    </r>
  </si>
  <si>
    <r>
      <t xml:space="preserve">S2. </t>
    </r>
    <r>
      <rPr>
        <sz val="11"/>
        <rFont val="Times New Roman"/>
        <family val="1"/>
      </rPr>
      <t>Koka karkasa apšuvums ar 2 GKB gipškartona plāksnēm</t>
    </r>
  </si>
  <si>
    <t>Dabīgas koka dēļu grīdas lakošana ar atsevišķu vietu piešpaktelēšanu</t>
  </si>
  <si>
    <r>
      <t>Sa2.</t>
    </r>
    <r>
      <rPr>
        <sz val="11"/>
        <rFont val="Times New Roman"/>
        <family val="1"/>
      </rPr>
      <t xml:space="preserve"> Esoša ārsiena, siltināta no iekšpuses ar minerālvati (150 mm) koka karkasā, 1 GKBi ģipškartona plāksne, tvaika plēve</t>
    </r>
  </si>
  <si>
    <t>Logu iekšējo palodžu montāža</t>
  </si>
  <si>
    <t>Durvju apmaļu montāža</t>
  </si>
  <si>
    <t>Iebūvēts kājslauķis</t>
  </si>
  <si>
    <t>Neslīdošas keramikas flīzes</t>
  </si>
  <si>
    <t>Krāsota koka grīdlīste, h= 100mm</t>
  </si>
  <si>
    <t>Esošās mūra sienas apmetuma atjaunošana, krāsošana</t>
  </si>
  <si>
    <t>Jaunās ģipškaitona vai mūrētas sienas pierīvēšana, krāsošana</t>
  </si>
  <si>
    <t>Keramikas sienu flīzes</t>
  </si>
  <si>
    <t>Sienas spogulis</t>
  </si>
  <si>
    <t>Sausā apmetuma plākšņu griestu pierīvēšana, krāsošana</t>
  </si>
  <si>
    <t>Esošā aukstā un karstā ūdensvada demontāža</t>
  </si>
  <si>
    <t>Noslēgvārsts TA60-15</t>
  </si>
  <si>
    <t>Jaucējkrāns izlietnei</t>
  </si>
  <si>
    <t>Poda skalošanas tvertnes ūdens mehānisms</t>
  </si>
  <si>
    <t>Cauruļvadu izolācija SH/Armaflex 13 mm</t>
  </si>
  <si>
    <t>Esošās sadzīves kanalizācijas demontāža</t>
  </si>
  <si>
    <t xml:space="preserve">Plastmasas kanalizācijas caurule ar veidgabaliem un stiprinājumiem </t>
  </si>
  <si>
    <t>Veidgabali cauruļu savienošanai</t>
  </si>
  <si>
    <t>Ugunsdrošās manžetes</t>
  </si>
  <si>
    <t>Revīzija</t>
  </si>
  <si>
    <t>Pods ar skalošanas tvertni</t>
  </si>
  <si>
    <t>Izlietne ar sifonu</t>
  </si>
  <si>
    <t>kompl</t>
  </si>
  <si>
    <t>Apstiprinu</t>
  </si>
  <si>
    <t>(paraksts un tā atšifrējums)</t>
  </si>
  <si>
    <t>Z.V.</t>
  </si>
  <si>
    <t>_____.gada____.____________</t>
  </si>
  <si>
    <t>Tāme sastādīta:</t>
  </si>
  <si>
    <t>Nr.p.k.</t>
  </si>
  <si>
    <t>Objekta nosaukums</t>
  </si>
  <si>
    <t>Objekta izmaksas (Ls)</t>
  </si>
  <si>
    <t>Kopā:</t>
  </si>
  <si>
    <t xml:space="preserve"> </t>
  </si>
  <si>
    <t>Sastādīja: : _________________</t>
  </si>
  <si>
    <t>(paraksts, tā atšifrējums, datums)</t>
  </si>
  <si>
    <t>Kopsavilkuma aprēķini pa darbu vai konstruktīvo elementu veidiem</t>
  </si>
  <si>
    <t>(Darba veids vai konstruktīvā elementa nosaukums)</t>
  </si>
  <si>
    <t>Par kopējo summu, Ls</t>
  </si>
  <si>
    <t>Kopējā darbietilpība, c/st.</t>
  </si>
  <si>
    <t xml:space="preserve">Tāme sastādīta:  </t>
  </si>
  <si>
    <r>
      <t>Kods, tāmes Nr</t>
    </r>
    <r>
      <rPr>
        <sz val="14"/>
        <rFont val="Times New Roman"/>
        <family val="1"/>
      </rPr>
      <t>.</t>
    </r>
  </si>
  <si>
    <t>Darba veids vai konstruktīvā elementa nosaukums</t>
  </si>
  <si>
    <t>Tāmes izmaksas (Ls)</t>
  </si>
  <si>
    <t>tai skaitā</t>
  </si>
  <si>
    <t>Darbietilpība (c/h)</t>
  </si>
  <si>
    <t>Darba alga (Ls)</t>
  </si>
  <si>
    <t>Materiāli (Ls)</t>
  </si>
  <si>
    <t>Mehānismi (Ls)</t>
  </si>
  <si>
    <t>Virsizdevumi:</t>
  </si>
  <si>
    <t>t.sk. darba aizsardzība:</t>
  </si>
  <si>
    <t xml:space="preserve">Peļņa: </t>
  </si>
  <si>
    <t>Darba devēja sociālais nodoklis:</t>
  </si>
  <si>
    <t>Pavisam kopā</t>
  </si>
  <si>
    <t>m2</t>
  </si>
  <si>
    <t>Lokālā tāme Nr.1</t>
  </si>
  <si>
    <t>Kods</t>
  </si>
  <si>
    <t>Darba  nosaukums</t>
  </si>
  <si>
    <t>Mērv.</t>
  </si>
  <si>
    <t>Daudz.</t>
  </si>
  <si>
    <t>Vienības izmaksas</t>
  </si>
  <si>
    <t>Kopā uz visu apjomu</t>
  </si>
  <si>
    <t>Laika norma (c/h)</t>
  </si>
  <si>
    <t>Darba samaksas likme (Ls/h)</t>
  </si>
  <si>
    <t>Meh. (Ls)</t>
  </si>
  <si>
    <t>Kopā (Ls)</t>
  </si>
  <si>
    <t>Summa (Ls)</t>
  </si>
  <si>
    <t>Materiālu, grunts apmaiņas un būvgružu transporta izdevumi</t>
  </si>
  <si>
    <t>Tiešās izmaksas kopā:</t>
  </si>
  <si>
    <t>Virsizdevumi :</t>
  </si>
  <si>
    <t>Pavisam kopā:</t>
  </si>
  <si>
    <t>PVN :</t>
  </si>
  <si>
    <t>Līgumcena kopā:</t>
  </si>
  <si>
    <t>Lokālā tāme Nr.3</t>
  </si>
  <si>
    <t>Lokālā tāme Nr.4</t>
  </si>
  <si>
    <t>Lokālā tāme Nr.5</t>
  </si>
  <si>
    <t>Lokālā tāme Nr.6</t>
  </si>
  <si>
    <t>Tāme sastādīta 2012.gada tirgus cenās, pamatojoties uz BK un AR daļas rasējumiem un specifikācijām.</t>
  </si>
  <si>
    <t>Tāme sastādīta 2012.gada tirgus cenās, pamatojoties uz EL daļas rasējumiem un specifikācijām.</t>
  </si>
  <si>
    <t>Tāme sastādīta 2012.gada tirgus cenās, pamatojoties uz UK daļas rasējumiem un specifikācijām.</t>
  </si>
  <si>
    <t>Tāme sastādīta 2012.gada tirgus cenās, pamatojoties uz VS daļas rasējumiem un specifikācijām.</t>
  </si>
  <si>
    <t>Tāmes izmaksas (Ls) :</t>
  </si>
  <si>
    <r>
      <t xml:space="preserve">Pasūtītājs: </t>
    </r>
    <r>
      <rPr>
        <b/>
        <sz val="11"/>
        <rFont val="Times New Roman"/>
        <family val="1"/>
      </rPr>
      <t>Ķekavas novada pašvaldības Kultūras aģentūra</t>
    </r>
  </si>
  <si>
    <r>
      <t>Būves nosaukums:</t>
    </r>
    <r>
      <rPr>
        <b/>
        <sz val="12"/>
        <rFont val="Times New Roman"/>
        <family val="1"/>
      </rPr>
      <t>BIBLIOTĒKAS PAPLAŠINĀŠANA KATLAKALNA TAUTAS NAMĀ</t>
    </r>
  </si>
  <si>
    <r>
      <t xml:space="preserve">Objekta nosaukums: </t>
    </r>
    <r>
      <rPr>
        <b/>
        <sz val="12"/>
        <rFont val="Times New Roman"/>
        <family val="1"/>
      </rPr>
      <t>BIBLIOTĒKAS PAPLAŠINĀŠANA KATLAKALNA TAUTAS NAMĀ</t>
    </r>
  </si>
  <si>
    <r>
      <t>Objekta adrese:</t>
    </r>
    <r>
      <rPr>
        <b/>
        <sz val="12"/>
        <rFont val="Times New Roman"/>
        <family val="1"/>
      </rPr>
      <t>Ķekavas novads, Ķekavas pagasts, Katlakalns, Pļavniekkalna iela 35</t>
    </r>
  </si>
  <si>
    <r>
      <t>Kopā ar PVN</t>
    </r>
    <r>
      <rPr>
        <b/>
        <sz val="11"/>
        <color indexed="10"/>
        <rFont val="Times New Roman"/>
        <family val="1"/>
      </rPr>
      <t xml:space="preserve"> 21%:</t>
    </r>
  </si>
  <si>
    <t>Demontāža</t>
  </si>
  <si>
    <t>Grīdas seguma un klāja demontāža</t>
  </si>
  <si>
    <t>Piekārto plākšņu griestu demontāža</t>
  </si>
  <si>
    <t>Starpsienu demontāža</t>
  </si>
  <si>
    <t>gab</t>
  </si>
  <si>
    <t>Ieejas durvju un nolaižamās žalūzijas demontāža (veikals)</t>
  </si>
  <si>
    <t>Jumtiņa demontāža virs ieejas durvīm</t>
  </si>
  <si>
    <t>Paaugstinājuma pie veikala ieejas demontāža līdz esošā trotuāra līmenim</t>
  </si>
  <si>
    <t xml:space="preserve">Radiatoru vairogu demontāža veikalā </t>
  </si>
  <si>
    <t>Atsevišķu kanalizācijas cauruļu posmu demontāža</t>
  </si>
  <si>
    <t>Esošā sanmezgla flīžu apdares demontāža</t>
  </si>
  <si>
    <t>WC demontāža</t>
  </si>
  <si>
    <t>Izlietnes demontāža</t>
  </si>
  <si>
    <t>L75x6</t>
  </si>
  <si>
    <t>-4x40</t>
  </si>
  <si>
    <t>-6X60</t>
  </si>
  <si>
    <t>UPE300, L=3550</t>
  </si>
  <si>
    <t>UPE1 80, L=2150</t>
  </si>
  <si>
    <t>UPE1 80, L=1900</t>
  </si>
  <si>
    <t>UPE140, L=1 600</t>
  </si>
  <si>
    <t>d.16AI</t>
  </si>
  <si>
    <t>Betons B25</t>
  </si>
  <si>
    <t>Stienis ar vītni  M16</t>
  </si>
  <si>
    <t>Siets 100/100/5/5 Vr1</t>
  </si>
  <si>
    <t>Loksne t=10, 250x550</t>
  </si>
  <si>
    <t>kg</t>
  </si>
  <si>
    <t>m3</t>
  </si>
  <si>
    <t>m</t>
  </si>
  <si>
    <t>Ailu kalšana mūra sienā</t>
  </si>
  <si>
    <t>Būvgružu izvešana</t>
  </si>
  <si>
    <t>Celtniecības darbi</t>
  </si>
  <si>
    <t>gab.</t>
  </si>
  <si>
    <t>t.m.</t>
  </si>
  <si>
    <t>kompl.</t>
  </si>
  <si>
    <t>AUKSTAIS UN KARSTAIS ŪDENSVADS</t>
  </si>
  <si>
    <t>DN15</t>
  </si>
  <si>
    <t>Unipipe dzeramā ūdens plastmasas caurule ar veidgabaliem un stiprinājumiem</t>
  </si>
  <si>
    <t>Ø16</t>
  </si>
  <si>
    <t>Ø20</t>
  </si>
  <si>
    <t>IEKŠĒJĀ SADZĪVES KANALIZĀCIJA</t>
  </si>
  <si>
    <t>Ø110</t>
  </si>
  <si>
    <t>Ø50</t>
  </si>
  <si>
    <t>Ūdensvads un kanalizācija</t>
  </si>
  <si>
    <t>Pārsedžu metāla konstrukciju montāža</t>
  </si>
  <si>
    <t>d.14AIII, L=180</t>
  </si>
  <si>
    <t xml:space="preserve">Ailu aizmūrēšana ar ķieģeļiem </t>
  </si>
  <si>
    <t>Būvkonstrukcijas</t>
  </si>
  <si>
    <t>Sienas</t>
  </si>
  <si>
    <t>Logi un durvis</t>
  </si>
  <si>
    <t>Apdares darbi</t>
  </si>
  <si>
    <t xml:space="preserve">Apsardzes signalizācijas sistēmas centrālais panelis  </t>
  </si>
  <si>
    <t>DSC PC-1864 (Kārba, transformators)</t>
  </si>
  <si>
    <t>komp.</t>
  </si>
  <si>
    <t xml:space="preserve">Apsardzes paplāšinātaju plate (8 zonas) </t>
  </si>
  <si>
    <t xml:space="preserve">DSC PC 5108 </t>
  </si>
  <si>
    <t xml:space="preserve">Apsardzes signalizācijas sistēmas vadības klaviatūra  </t>
  </si>
  <si>
    <t>LCD PK-5500</t>
  </si>
  <si>
    <t xml:space="preserve">Akumulatoru baterija </t>
  </si>
  <si>
    <t>12V 7Ah</t>
  </si>
  <si>
    <t>Relejs (12V, NO/NC kontakti 3A)</t>
  </si>
  <si>
    <t>RM-1</t>
  </si>
  <si>
    <t xml:space="preserve">Trauksmes sirēna </t>
  </si>
  <si>
    <t>MR 300 RD / BL</t>
  </si>
  <si>
    <t xml:space="preserve">Kustības detektors </t>
  </si>
  <si>
    <t xml:space="preserve">SRP 600 CROW </t>
  </si>
  <si>
    <t>Durvju magnētiskais kontakts</t>
  </si>
  <si>
    <t>SC 516 WH</t>
  </si>
  <si>
    <t>Dūmu detektors</t>
  </si>
  <si>
    <t>EA-318-4</t>
  </si>
  <si>
    <t>Rokas darbības detektors</t>
  </si>
  <si>
    <t xml:space="preserve">Signalizācijas kabelis </t>
  </si>
  <si>
    <t>CQR 6x0,22</t>
  </si>
  <si>
    <t xml:space="preserve">Kopnes kabelis </t>
  </si>
  <si>
    <t>UTP 4x2x0,5</t>
  </si>
  <si>
    <t xml:space="preserve">Kabelis </t>
  </si>
  <si>
    <t>JH(St)H 1x2x0,8 FE180E30</t>
  </si>
  <si>
    <t>NYMJ 3x1.5</t>
  </si>
  <si>
    <t xml:space="preserve">Instalācijas gofra </t>
  </si>
  <si>
    <t>d=16mm</t>
  </si>
  <si>
    <t>Montāžas materiāli</t>
  </si>
  <si>
    <t>Apsardzes signalizācija</t>
  </si>
  <si>
    <t>Galvenā ēkas sadalne GS</t>
  </si>
  <si>
    <t>GS</t>
  </si>
  <si>
    <t>Automātslēdzis 3-f C32A</t>
  </si>
  <si>
    <t>Kontroluzskaites skaitītājs 3-fāzu; 400/230V;  40A</t>
  </si>
  <si>
    <t>Sadale SS</t>
  </si>
  <si>
    <t>Slodzes slēdzis 3-f 40A</t>
  </si>
  <si>
    <t>B+C kl. pārsprieg. aizsardzība  3F+1N  (V25-B+C/3-NPE) vai analoga</t>
  </si>
  <si>
    <t xml:space="preserve">Diferenciālā aizsardz. 1-f C16A  2-polu 30mA </t>
  </si>
  <si>
    <t>Automātslēdzis 1-f C16A</t>
  </si>
  <si>
    <t>Automātslēdzis 1-f C25A</t>
  </si>
  <si>
    <t>Automātslēdzis 1-f B10A</t>
  </si>
  <si>
    <t>El. palaidējs 1-polu, 20A, Usp=230VAC</t>
  </si>
  <si>
    <t>Zemapmetuma sadalnes skapis 36 mod., ar metāla durvīm; z/a, IP41, individ. kompl. HAGER 3 rindu, aizslēdzams</t>
  </si>
  <si>
    <t>Sadales skapja izmērus iespējams koriģēt ievērojot shēmas parametrus!</t>
  </si>
  <si>
    <t>Pārējie materiāli</t>
  </si>
  <si>
    <t>El. rozete 1-viet. 1-fāzu, z/a</t>
  </si>
  <si>
    <t>El. rozete 1-viet. 1-fāzu, IP44, z/a</t>
  </si>
  <si>
    <t>EL. rozete 1-viet. z/a  DATA</t>
  </si>
  <si>
    <t>EL. rozete 1-viet. v/a DATA</t>
  </si>
  <si>
    <t>El. slēdzis 1-polu; z/a</t>
  </si>
  <si>
    <t>El. slēdzis 2-polu, z/a</t>
  </si>
  <si>
    <t>El. pārslēdzis, z/a</t>
  </si>
  <si>
    <t>Montāžas kārba zemapmetuma</t>
  </si>
  <si>
    <r>
      <t>Kustību sensors 360</t>
    </r>
    <r>
      <rPr>
        <sz val="10"/>
        <rFont val="Symbol"/>
        <family val="1"/>
      </rPr>
      <t>°</t>
    </r>
    <r>
      <rPr>
        <sz val="10"/>
        <rFont val="Arial"/>
        <family val="2"/>
      </rPr>
      <t>, 10A, 230V</t>
    </r>
  </si>
  <si>
    <t>Nozarkārba z/a</t>
  </si>
  <si>
    <t>PVC caurule d=16mm</t>
  </si>
  <si>
    <t>PVC caurule d=20mm</t>
  </si>
  <si>
    <t>PVC caurule d=50mm</t>
  </si>
  <si>
    <t>Kabelis PPJ 3x1.5</t>
  </si>
  <si>
    <t>Kabelis PPJ 4x1.5</t>
  </si>
  <si>
    <t>Kabelis PPJ 3x2.5</t>
  </si>
  <si>
    <t>Kabelis PPJ 5x10</t>
  </si>
  <si>
    <t>Kabelis PPJ 3x4</t>
  </si>
  <si>
    <t>(N)HXH-FE-180/E30 3x1,5</t>
  </si>
  <si>
    <t>El.zvans un zvana poga</t>
  </si>
  <si>
    <t>Gaismas ķermeņi</t>
  </si>
  <si>
    <t>Evakuācijas  norāde "IZEJA" g.ķ. 1x8W ar akumulatoru 1h, piem. GEF 108 vai analogs</t>
  </si>
  <si>
    <t>Virsbūvēts gaismas ķermenis,  ar lumin. spuldzi,1x26W, IP20 piem. ZAPP 360 126HF WHITE vai analogs</t>
  </si>
  <si>
    <t>Virsbūvēts gaismas ķermenis, plafons balts ar lumin. spuldzi, piemēram 1x26W G24d-3 D=320mm IP65</t>
  </si>
  <si>
    <t>Iekšējie elektroapgādes tīkli</t>
  </si>
  <si>
    <t>Kabelis UTP (4x2x0.5) Cat5e</t>
  </si>
  <si>
    <t>HDMI kabelis 10metri ar spraudņiem - projektoram</t>
  </si>
  <si>
    <t>VGA kabelis 10metri ar spraudņiem - projektoram</t>
  </si>
  <si>
    <t>UTP, Cat5e, 24 portu datortīkla savienotājpanelis (24x RJ45) 1U</t>
  </si>
  <si>
    <t>Kabeļu kārtotājs- horizontālais 19" 1U</t>
  </si>
  <si>
    <t>Ligzda RJ45, UTP, Cat5e</t>
  </si>
  <si>
    <t>Z/A  2-vietīga vājstrāvas rozete ar pārsegu (2xRJ45)</t>
  </si>
  <si>
    <t>Z/A  HDMI - VGA rozete ar pārsegu</t>
  </si>
  <si>
    <t>Z/A komutācijas kārba</t>
  </si>
  <si>
    <t>V/A  1-vietīga vājstrāvas rozete (1xRJ45)</t>
  </si>
  <si>
    <t>Z/A  HDMI- VGA rozete ar pārsegu</t>
  </si>
  <si>
    <t>Instalācijas caurule d-25mm</t>
  </si>
  <si>
    <t>Gofrēta instalācijas caurule d-25mm</t>
  </si>
  <si>
    <t>Instalācijas materiāli un stiprinājumi</t>
  </si>
  <si>
    <t>Piezīmes:</t>
  </si>
  <si>
    <t>1. Telekomunikāciju komutācijas skapi 19" izmantot esošo.</t>
  </si>
  <si>
    <t>Telekomunikāciju sistēmas tīkla izbūve.</t>
  </si>
  <si>
    <r>
      <t xml:space="preserve">V1. </t>
    </r>
    <r>
      <rPr>
        <sz val="11"/>
        <rFont val="Times New Roman"/>
        <family val="1"/>
      </rPr>
      <t xml:space="preserve">1380x2560mm vitrīna ar 1 veramu vērtni </t>
    </r>
  </si>
  <si>
    <r>
      <t xml:space="preserve">BSS. </t>
    </r>
    <r>
      <rPr>
        <sz val="11"/>
        <rFont val="Times New Roman"/>
        <family val="1"/>
      </rPr>
      <t>5950x2800 stikla starpsiena ar matēta stikla horizontālām joslām, iekļaujot 2 bīdāmas durvis</t>
    </r>
  </si>
  <si>
    <r>
      <t xml:space="preserve">BSD. </t>
    </r>
    <r>
      <rPr>
        <sz val="11"/>
        <rFont val="Times New Roman"/>
        <family val="1"/>
      </rPr>
      <t>1400x2100mm stikla bīdāmas durvis ar matēta stikla horizontālām joslām</t>
    </r>
  </si>
  <si>
    <r>
      <t>ĀD-1.</t>
    </r>
    <r>
      <rPr>
        <sz val="11"/>
        <rFont val="Times New Roman"/>
        <family val="1"/>
      </rPr>
      <t xml:space="preserve"> 950x2100mm finierēta koka vienviru durvis, siltinātas </t>
    </r>
  </si>
  <si>
    <r>
      <t>D-1.</t>
    </r>
    <r>
      <rPr>
        <sz val="11"/>
        <rFont val="Times New Roman"/>
        <family val="1"/>
      </rPr>
      <t xml:space="preserve"> 1300x2100mm finierēta koka pusotrviru durvis</t>
    </r>
  </si>
  <si>
    <r>
      <t>D-2.</t>
    </r>
    <r>
      <rPr>
        <sz val="11"/>
        <rFont val="Times New Roman"/>
        <family val="1"/>
      </rPr>
      <t xml:space="preserve"> 950x2100mm  finierēta koka vienviru durvis</t>
    </r>
  </si>
  <si>
    <r>
      <t xml:space="preserve">D-3. </t>
    </r>
    <r>
      <rPr>
        <sz val="11"/>
        <rFont val="Times New Roman"/>
        <family val="1"/>
      </rPr>
      <t xml:space="preserve"> 950x2100mm finierēta koka vienviru durvis, WC zīme</t>
    </r>
  </si>
  <si>
    <r>
      <t xml:space="preserve">D-4. </t>
    </r>
    <r>
      <rPr>
        <sz val="11"/>
        <rFont val="Times New Roman"/>
        <family val="1"/>
      </rPr>
      <t>950x2100mm finierēta koka vienviru durvis</t>
    </r>
  </si>
  <si>
    <r>
      <t>D-5.</t>
    </r>
    <r>
      <rPr>
        <sz val="11"/>
        <rFont val="Times New Roman"/>
        <family val="1"/>
      </rPr>
      <t xml:space="preserve"> 1100x2100mm matēta stikla durvis ar horizontālām joslām bez matējuma</t>
    </r>
  </si>
  <si>
    <t>Logu ārējo palodžu montāža</t>
  </si>
  <si>
    <t xml:space="preserve">Grīdas   </t>
  </si>
  <si>
    <t>Grīdlīstes</t>
  </si>
  <si>
    <t>Flīžu grīdlīste-analoga attiec.grīdas flīzēm-100mm</t>
  </si>
  <si>
    <t>Griesti</t>
  </si>
  <si>
    <t>Mitrumizturīga ģipškaitona piekārto griestu pierīvēšana, krāsošana</t>
  </si>
  <si>
    <t>Salaizturīgas neslīdošas klinkera flīzes</t>
  </si>
  <si>
    <t xml:space="preserve">Grīdas    </t>
  </si>
  <si>
    <t>Esošo koka ieejas durvju remonts</t>
  </si>
  <si>
    <t>WC aprīkojuma komplekts apmeklētājiem ar īpašām vajadzibām sakaņā ar zīmējumu</t>
  </si>
  <si>
    <t>16-0000</t>
  </si>
  <si>
    <t>Atkritumu grozas ar mehānisko vāku metāla</t>
  </si>
  <si>
    <t>Pasūtījuma Nr.: 206</t>
  </si>
  <si>
    <t>Būvuzraudzība 1,5%</t>
  </si>
  <si>
    <t>Autoruzraudzība 1,5%</t>
  </si>
  <si>
    <t>Sergejs Kozins</t>
  </si>
  <si>
    <t>Sastādīja: Jānis Zagorskis</t>
  </si>
  <si>
    <t>Sastādīja:                                        Jānis Zagorskis</t>
  </si>
  <si>
    <t>Pārbaudīja:                                       Sergejs Kozins</t>
  </si>
  <si>
    <t>Pārbaudīja: Sergejs Kozins</t>
  </si>
  <si>
    <t>Pārbaudīja:  Sergejs Kozins</t>
  </si>
  <si>
    <t>Sertifikāta Nr.20-4169</t>
  </si>
  <si>
    <r>
      <t xml:space="preserve">PVN </t>
    </r>
    <r>
      <rPr>
        <b/>
        <sz val="11"/>
        <color indexed="10"/>
        <rFont val="Times New Roman"/>
        <family val="1"/>
      </rPr>
      <t>(21%</t>
    </r>
    <r>
      <rPr>
        <b/>
        <sz val="11"/>
        <rFont val="Times New Roman"/>
        <family val="1"/>
      </rPr>
      <t>):</t>
    </r>
  </si>
  <si>
    <t>Finanšu rezerve neparedzētajiem darbiem 4%</t>
  </si>
  <si>
    <t>Griestu  gaismas ķermenis, ar lumin. spuldzi, piemēram ZERO PS 6 42W vai līdzvērtīgs, bez reflektora</t>
  </si>
  <si>
    <t>WC aprīkojuma komplekts: tualetes papīra turētājs, ziepju turētājs, papīra dvieļu kārba, pakaramais, poda tīrītājs ar turētāju</t>
  </si>
  <si>
    <t>Halogēni gaismekļi, prožektori uz  sliedes (grozāmi), piemēram, S45  Glamox vai līdzvērtīgi, spuldze1 x HIT-CRI 35, 70W G12 base, ar montāžas sliedi ~2,5m</t>
  </si>
  <si>
    <t>2012.gada 18.jūlijā</t>
  </si>
  <si>
    <t>BIBLIOTĒKAS PAPLAŠINĀŠANA KATLAKALNA TAUTAS NAMĀ. 1.celtniecibas darbi.</t>
  </si>
  <si>
    <t>Būvniecības koptāme*</t>
  </si>
  <si>
    <t xml:space="preserve">  %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</si>
</sst>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  <numFmt numFmtId="172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sz val="10"/>
      <name val="Helv"/>
      <family val="0"/>
    </font>
    <font>
      <b/>
      <i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</borders>
  <cellStyleXfs count="67"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</cellStyleXfs>
  <cellXfs count="39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4" fontId="20" fillId="0" borderId="1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justify" vertical="center" wrapText="1"/>
    </xf>
    <xf numFmtId="4" fontId="20" fillId="0" borderId="15" xfId="0" applyNumberFormat="1" applyFont="1" applyBorder="1" applyAlignment="1">
      <alignment horizontal="justify" vertical="center" wrapText="1"/>
    </xf>
    <xf numFmtId="4" fontId="20" fillId="0" borderId="17" xfId="0" applyNumberFormat="1" applyFont="1" applyBorder="1" applyAlignment="1">
      <alignment horizontal="justify" vertical="center" wrapText="1"/>
    </xf>
    <xf numFmtId="4" fontId="20" fillId="0" borderId="18" xfId="0" applyNumberFormat="1" applyFont="1" applyBorder="1" applyAlignment="1">
      <alignment horizontal="justify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4" fontId="20" fillId="0" borderId="20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4" fontId="20" fillId="0" borderId="21" xfId="57" applyNumberFormat="1" applyFont="1" applyBorder="1" applyAlignment="1">
      <alignment horizontal="right" vertical="center"/>
      <protection/>
    </xf>
    <xf numFmtId="0" fontId="27" fillId="0" borderId="0" xfId="0" applyFont="1" applyAlignment="1">
      <alignment vertical="center"/>
    </xf>
    <xf numFmtId="4" fontId="20" fillId="0" borderId="22" xfId="57" applyNumberFormat="1" applyFont="1" applyBorder="1" applyAlignment="1">
      <alignment horizontal="right" vertical="center"/>
      <protection/>
    </xf>
    <xf numFmtId="4" fontId="20" fillId="0" borderId="23" xfId="0" applyNumberFormat="1" applyFont="1" applyBorder="1" applyAlignment="1">
      <alignment horizontal="right" vertical="center" wrapText="1"/>
    </xf>
    <xf numFmtId="4" fontId="20" fillId="0" borderId="24" xfId="0" applyNumberFormat="1" applyFont="1" applyBorder="1" applyAlignment="1">
      <alignment horizontal="right" vertical="center" wrapText="1"/>
    </xf>
    <xf numFmtId="0" fontId="20" fillId="0" borderId="25" xfId="0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right" vertical="center" wrapText="1"/>
    </xf>
    <xf numFmtId="4" fontId="20" fillId="0" borderId="25" xfId="0" applyNumberFormat="1" applyFont="1" applyBorder="1" applyAlignment="1">
      <alignment horizontal="right" vertical="center" wrapText="1"/>
    </xf>
    <xf numFmtId="4" fontId="20" fillId="0" borderId="27" xfId="0" applyNumberFormat="1" applyFont="1" applyBorder="1" applyAlignment="1">
      <alignment horizontal="right" vertical="center" wrapText="1"/>
    </xf>
    <xf numFmtId="4" fontId="20" fillId="0" borderId="28" xfId="0" applyNumberFormat="1" applyFont="1" applyBorder="1" applyAlignment="1">
      <alignment horizontal="right" vertical="center" wrapText="1"/>
    </xf>
    <xf numFmtId="0" fontId="28" fillId="24" borderId="29" xfId="0" applyFont="1" applyFill="1" applyBorder="1" applyAlignment="1">
      <alignment horizontal="right" vertical="center"/>
    </xf>
    <xf numFmtId="0" fontId="28" fillId="24" borderId="30" xfId="0" applyFont="1" applyFill="1" applyBorder="1" applyAlignment="1">
      <alignment horizontal="right" vertical="center"/>
    </xf>
    <xf numFmtId="0" fontId="28" fillId="24" borderId="31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58" applyFont="1" applyAlignment="1">
      <alignment vertical="center"/>
      <protection/>
    </xf>
    <xf numFmtId="0" fontId="30" fillId="0" borderId="0" xfId="58" applyFont="1" applyAlignment="1">
      <alignment horizontal="left" vertical="center"/>
      <protection/>
    </xf>
    <xf numFmtId="2" fontId="30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58" applyNumberFormat="1" applyFont="1" applyAlignment="1">
      <alignment vertical="center"/>
      <protection/>
    </xf>
    <xf numFmtId="2" fontId="30" fillId="0" borderId="0" xfId="0" applyNumberFormat="1" applyFont="1" applyBorder="1" applyAlignment="1">
      <alignment vertical="center"/>
    </xf>
    <xf numFmtId="3" fontId="25" fillId="20" borderId="32" xfId="0" applyNumberFormat="1" applyFont="1" applyFill="1" applyBorder="1" applyAlignment="1">
      <alignment horizontal="center" vertical="center" wrapText="1"/>
    </xf>
    <xf numFmtId="0" fontId="25" fillId="20" borderId="33" xfId="0" applyFont="1" applyFill="1" applyBorder="1" applyAlignment="1">
      <alignment horizontal="center" vertical="center" wrapText="1"/>
    </xf>
    <xf numFmtId="0" fontId="25" fillId="20" borderId="34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right" vertical="center" wrapText="1"/>
    </xf>
    <xf numFmtId="0" fontId="25" fillId="0" borderId="36" xfId="0" applyFont="1" applyBorder="1" applyAlignment="1">
      <alignment horizontal="center" vertical="center"/>
    </xf>
    <xf numFmtId="2" fontId="25" fillId="0" borderId="37" xfId="0" applyNumberFormat="1" applyFont="1" applyFill="1" applyBorder="1" applyAlignment="1">
      <alignment horizontal="center" vertical="center"/>
    </xf>
    <xf numFmtId="164" fontId="25" fillId="0" borderId="35" xfId="0" applyNumberFormat="1" applyFont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164" fontId="25" fillId="0" borderId="19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25" fillId="0" borderId="28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 wrapText="1"/>
    </xf>
    <xf numFmtId="164" fontId="25" fillId="0" borderId="38" xfId="0" applyNumberFormat="1" applyFont="1" applyBorder="1" applyAlignment="1">
      <alignment horizontal="center" vertical="center"/>
    </xf>
    <xf numFmtId="164" fontId="25" fillId="24" borderId="20" xfId="0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164" fontId="25" fillId="0" borderId="4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20" xfId="0" applyFont="1" applyBorder="1" applyAlignment="1">
      <alignment horizontal="center" vertical="top" wrapText="1"/>
    </xf>
    <xf numFmtId="2" fontId="25" fillId="0" borderId="0" xfId="0" applyNumberFormat="1" applyFont="1" applyAlignment="1">
      <alignment vertical="center"/>
    </xf>
    <xf numFmtId="0" fontId="30" fillId="0" borderId="0" xfId="58" applyFont="1" applyAlignment="1">
      <alignment horizontal="center" vertical="center"/>
      <protection/>
    </xf>
    <xf numFmtId="0" fontId="22" fillId="24" borderId="36" xfId="0" applyNumberFormat="1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/>
    </xf>
    <xf numFmtId="2" fontId="25" fillId="24" borderId="37" xfId="0" applyNumberFormat="1" applyFont="1" applyFill="1" applyBorder="1" applyAlignment="1">
      <alignment horizontal="center" vertical="center"/>
    </xf>
    <xf numFmtId="164" fontId="25" fillId="24" borderId="36" xfId="0" applyNumberFormat="1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164" fontId="25" fillId="0" borderId="23" xfId="0" applyNumberFormat="1" applyFont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9" fontId="28" fillId="24" borderId="29" xfId="0" applyNumberFormat="1" applyFont="1" applyFill="1" applyBorder="1" applyAlignment="1">
      <alignment horizontal="left" vertical="center"/>
    </xf>
    <xf numFmtId="10" fontId="29" fillId="24" borderId="30" xfId="0" applyNumberFormat="1" applyFont="1" applyFill="1" applyBorder="1" applyAlignment="1">
      <alignment horizontal="left" vertical="center"/>
    </xf>
    <xf numFmtId="9" fontId="28" fillId="24" borderId="30" xfId="0" applyNumberFormat="1" applyFont="1" applyFill="1" applyBorder="1" applyAlignment="1">
      <alignment horizontal="left" vertical="center"/>
    </xf>
    <xf numFmtId="10" fontId="28" fillId="24" borderId="30" xfId="0" applyNumberFormat="1" applyFont="1" applyFill="1" applyBorder="1" applyAlignment="1">
      <alignment horizontal="left" vertical="center"/>
    </xf>
    <xf numFmtId="0" fontId="28" fillId="24" borderId="31" xfId="0" applyFont="1" applyFill="1" applyBorder="1" applyAlignment="1">
      <alignment horizontal="left" vertical="center"/>
    </xf>
    <xf numFmtId="4" fontId="33" fillId="25" borderId="0" xfId="0" applyNumberFormat="1" applyFont="1" applyFill="1" applyAlignment="1">
      <alignment vertical="center"/>
    </xf>
    <xf numFmtId="3" fontId="25" fillId="20" borderId="33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justify" vertical="center" wrapText="1"/>
    </xf>
    <xf numFmtId="3" fontId="25" fillId="24" borderId="35" xfId="0" applyNumberFormat="1" applyFont="1" applyFill="1" applyBorder="1" applyAlignment="1">
      <alignment horizontal="center" vertical="center"/>
    </xf>
    <xf numFmtId="0" fontId="22" fillId="24" borderId="36" xfId="0" applyNumberFormat="1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3" fontId="25" fillId="20" borderId="13" xfId="0" applyNumberFormat="1" applyFont="1" applyFill="1" applyBorder="1" applyAlignment="1">
      <alignment horizontal="center" vertical="center" wrapText="1"/>
    </xf>
    <xf numFmtId="3" fontId="25" fillId="20" borderId="41" xfId="0" applyNumberFormat="1" applyFont="1" applyFill="1" applyBorder="1" applyAlignment="1">
      <alignment horizontal="center" vertical="center" wrapText="1"/>
    </xf>
    <xf numFmtId="0" fontId="25" fillId="20" borderId="41" xfId="0" applyFont="1" applyFill="1" applyBorder="1" applyAlignment="1">
      <alignment horizontal="center" vertical="center" wrapText="1"/>
    </xf>
    <xf numFmtId="0" fontId="25" fillId="20" borderId="42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3" fontId="25" fillId="20" borderId="43" xfId="0" applyNumberFormat="1" applyFont="1" applyFill="1" applyBorder="1" applyAlignment="1">
      <alignment horizontal="center" vertical="center" wrapText="1"/>
    </xf>
    <xf numFmtId="3" fontId="25" fillId="20" borderId="44" xfId="0" applyNumberFormat="1" applyFont="1" applyFill="1" applyBorder="1" applyAlignment="1">
      <alignment horizontal="center" vertical="center" wrapText="1"/>
    </xf>
    <xf numFmtId="0" fontId="25" fillId="20" borderId="45" xfId="0" applyFont="1" applyFill="1" applyBorder="1" applyAlignment="1">
      <alignment horizontal="center" vertical="center" wrapText="1"/>
    </xf>
    <xf numFmtId="0" fontId="25" fillId="20" borderId="44" xfId="0" applyFont="1" applyFill="1" applyBorder="1" applyAlignment="1">
      <alignment horizontal="center" vertical="center" wrapText="1"/>
    </xf>
    <xf numFmtId="0" fontId="25" fillId="20" borderId="46" xfId="0" applyFont="1" applyFill="1" applyBorder="1" applyAlignment="1">
      <alignment horizontal="center" vertical="center" wrapText="1"/>
    </xf>
    <xf numFmtId="0" fontId="25" fillId="20" borderId="47" xfId="0" applyFont="1" applyFill="1" applyBorder="1" applyAlignment="1">
      <alignment horizontal="center" vertical="center" wrapText="1"/>
    </xf>
    <xf numFmtId="0" fontId="25" fillId="20" borderId="48" xfId="0" applyFont="1" applyFill="1" applyBorder="1" applyAlignment="1">
      <alignment horizontal="center" vertical="center" wrapText="1"/>
    </xf>
    <xf numFmtId="0" fontId="25" fillId="20" borderId="49" xfId="0" applyFont="1" applyFill="1" applyBorder="1" applyAlignment="1">
      <alignment horizontal="center" vertical="center" wrapText="1"/>
    </xf>
    <xf numFmtId="164" fontId="25" fillId="24" borderId="37" xfId="0" applyNumberFormat="1" applyFont="1" applyFill="1" applyBorder="1" applyAlignment="1">
      <alignment horizontal="center" vertical="center"/>
    </xf>
    <xf numFmtId="164" fontId="25" fillId="24" borderId="35" xfId="0" applyNumberFormat="1" applyFont="1" applyFill="1" applyBorder="1" applyAlignment="1">
      <alignment horizontal="center" vertical="center"/>
    </xf>
    <xf numFmtId="0" fontId="25" fillId="0" borderId="50" xfId="0" applyFont="1" applyBorder="1" applyAlignment="1">
      <alignment vertical="center" wrapText="1"/>
    </xf>
    <xf numFmtId="0" fontId="25" fillId="0" borderId="51" xfId="0" applyFont="1" applyBorder="1" applyAlignment="1">
      <alignment vertical="center" wrapText="1"/>
    </xf>
    <xf numFmtId="4" fontId="25" fillId="0" borderId="50" xfId="0" applyNumberFormat="1" applyFont="1" applyBorder="1" applyAlignment="1">
      <alignment vertical="center" wrapText="1"/>
    </xf>
    <xf numFmtId="4" fontId="25" fillId="0" borderId="52" xfId="0" applyNumberFormat="1" applyFont="1" applyBorder="1" applyAlignment="1">
      <alignment vertical="center" wrapText="1"/>
    </xf>
    <xf numFmtId="4" fontId="25" fillId="0" borderId="53" xfId="0" applyNumberFormat="1" applyFont="1" applyBorder="1" applyAlignment="1">
      <alignment vertical="center" wrapText="1"/>
    </xf>
    <xf numFmtId="0" fontId="25" fillId="24" borderId="30" xfId="0" applyFont="1" applyFill="1" applyBorder="1" applyAlignment="1">
      <alignment vertical="center"/>
    </xf>
    <xf numFmtId="0" fontId="25" fillId="24" borderId="30" xfId="0" applyFont="1" applyFill="1" applyBorder="1" applyAlignment="1">
      <alignment horizontal="right" vertical="center"/>
    </xf>
    <xf numFmtId="9" fontId="25" fillId="0" borderId="54" xfId="0" applyNumberFormat="1" applyFont="1" applyBorder="1" applyAlignment="1">
      <alignment horizontal="left" vertical="center"/>
    </xf>
    <xf numFmtId="4" fontId="25" fillId="0" borderId="19" xfId="0" applyNumberFormat="1" applyFont="1" applyBorder="1" applyAlignment="1">
      <alignment vertical="center" wrapText="1"/>
    </xf>
    <xf numFmtId="4" fontId="25" fillId="0" borderId="55" xfId="0" applyNumberFormat="1" applyFont="1" applyBorder="1" applyAlignment="1">
      <alignment vertical="center" wrapText="1"/>
    </xf>
    <xf numFmtId="4" fontId="25" fillId="0" borderId="54" xfId="0" applyNumberFormat="1" applyFont="1" applyBorder="1" applyAlignment="1">
      <alignment vertical="center" wrapText="1"/>
    </xf>
    <xf numFmtId="0" fontId="25" fillId="24" borderId="29" xfId="0" applyFont="1" applyFill="1" applyBorder="1" applyAlignment="1">
      <alignment vertical="center"/>
    </xf>
    <xf numFmtId="9" fontId="25" fillId="0" borderId="30" xfId="0" applyNumberFormat="1" applyFont="1" applyBorder="1" applyAlignment="1">
      <alignment horizontal="left" vertical="center"/>
    </xf>
    <xf numFmtId="4" fontId="25" fillId="0" borderId="56" xfId="0" applyNumberFormat="1" applyFont="1" applyBorder="1" applyAlignment="1">
      <alignment vertical="center" wrapText="1"/>
    </xf>
    <xf numFmtId="4" fontId="25" fillId="0" borderId="57" xfId="0" applyNumberFormat="1" applyFont="1" applyBorder="1" applyAlignment="1">
      <alignment vertical="center" wrapText="1"/>
    </xf>
    <xf numFmtId="10" fontId="25" fillId="0" borderId="30" xfId="0" applyNumberFormat="1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24" borderId="31" xfId="0" applyFont="1" applyFill="1" applyBorder="1" applyAlignment="1">
      <alignment vertical="center"/>
    </xf>
    <xf numFmtId="0" fontId="25" fillId="24" borderId="31" xfId="0" applyFont="1" applyFill="1" applyBorder="1" applyAlignment="1">
      <alignment horizontal="right" vertical="center"/>
    </xf>
    <xf numFmtId="0" fontId="25" fillId="0" borderId="31" xfId="0" applyFont="1" applyBorder="1" applyAlignment="1">
      <alignment horizontal="left" vertical="center"/>
    </xf>
    <xf numFmtId="4" fontId="25" fillId="0" borderId="58" xfId="0" applyNumberFormat="1" applyFont="1" applyBorder="1" applyAlignment="1">
      <alignment vertical="center" wrapText="1"/>
    </xf>
    <xf numFmtId="4" fontId="25" fillId="0" borderId="59" xfId="0" applyNumberFormat="1" applyFont="1" applyBorder="1" applyAlignment="1">
      <alignment vertical="center" wrapText="1"/>
    </xf>
    <xf numFmtId="4" fontId="30" fillId="0" borderId="60" xfId="0" applyNumberFormat="1" applyFont="1" applyBorder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 horizontal="left" vertical="center" indent="15"/>
    </xf>
    <xf numFmtId="10" fontId="25" fillId="0" borderId="54" xfId="0" applyNumberFormat="1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5" fillId="24" borderId="62" xfId="0" applyFont="1" applyFill="1" applyBorder="1" applyAlignment="1">
      <alignment horizontal="justify" vertical="center" wrapText="1"/>
    </xf>
    <xf numFmtId="0" fontId="25" fillId="24" borderId="63" xfId="0" applyFont="1" applyFill="1" applyBorder="1" applyAlignment="1">
      <alignment horizontal="justify" vertical="center" wrapText="1"/>
    </xf>
    <xf numFmtId="0" fontId="30" fillId="24" borderId="63" xfId="0" applyFont="1" applyFill="1" applyBorder="1" applyAlignment="1">
      <alignment horizontal="right" vertical="center" wrapText="1"/>
    </xf>
    <xf numFmtId="4" fontId="30" fillId="0" borderId="64" xfId="0" applyNumberFormat="1" applyFont="1" applyBorder="1" applyAlignment="1">
      <alignment horizontal="right" vertical="center" wrapText="1"/>
    </xf>
    <xf numFmtId="4" fontId="25" fillId="0" borderId="65" xfId="0" applyNumberFormat="1" applyFont="1" applyBorder="1" applyAlignment="1">
      <alignment horizontal="right" vertical="center" wrapText="1"/>
    </xf>
    <xf numFmtId="4" fontId="25" fillId="0" borderId="66" xfId="0" applyNumberFormat="1" applyFont="1" applyBorder="1" applyAlignment="1">
      <alignment horizontal="right" vertical="center" wrapText="1"/>
    </xf>
    <xf numFmtId="4" fontId="25" fillId="0" borderId="67" xfId="0" applyNumberFormat="1" applyFont="1" applyBorder="1" applyAlignment="1">
      <alignment horizontal="right" vertical="center" wrapText="1"/>
    </xf>
    <xf numFmtId="0" fontId="25" fillId="24" borderId="68" xfId="0" applyFont="1" applyFill="1" applyBorder="1" applyAlignment="1">
      <alignment horizontal="justify" vertical="center" wrapText="1"/>
    </xf>
    <xf numFmtId="4" fontId="25" fillId="0" borderId="69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 wrapText="1"/>
    </xf>
    <xf numFmtId="0" fontId="25" fillId="24" borderId="70" xfId="0" applyFont="1" applyFill="1" applyBorder="1" applyAlignment="1">
      <alignment horizontal="justify" vertical="center" wrapText="1"/>
    </xf>
    <xf numFmtId="4" fontId="25" fillId="0" borderId="71" xfId="0" applyNumberFormat="1" applyFont="1" applyBorder="1" applyAlignment="1">
      <alignment horizontal="right" vertical="center" wrapText="1"/>
    </xf>
    <xf numFmtId="0" fontId="25" fillId="24" borderId="72" xfId="0" applyFont="1" applyFill="1" applyBorder="1" applyAlignment="1">
      <alignment horizontal="justify" vertical="center"/>
    </xf>
    <xf numFmtId="4" fontId="30" fillId="0" borderId="73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justify" vertical="center"/>
    </xf>
    <xf numFmtId="0" fontId="25" fillId="20" borderId="65" xfId="0" applyFont="1" applyFill="1" applyBorder="1" applyAlignment="1">
      <alignment horizontal="center" vertical="center"/>
    </xf>
    <xf numFmtId="0" fontId="25" fillId="20" borderId="74" xfId="0" applyFont="1" applyFill="1" applyBorder="1" applyAlignment="1">
      <alignment horizontal="center" vertical="center" wrapText="1"/>
    </xf>
    <xf numFmtId="0" fontId="25" fillId="20" borderId="7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24" borderId="76" xfId="0" applyFont="1" applyFill="1" applyBorder="1" applyAlignment="1">
      <alignment vertical="center"/>
    </xf>
    <xf numFmtId="0" fontId="25" fillId="24" borderId="76" xfId="0" applyFont="1" applyFill="1" applyBorder="1" applyAlignment="1">
      <alignment horizontal="right" vertical="center"/>
    </xf>
    <xf numFmtId="10" fontId="25" fillId="0" borderId="76" xfId="0" applyNumberFormat="1" applyFont="1" applyBorder="1" applyAlignment="1">
      <alignment horizontal="left" vertical="center"/>
    </xf>
    <xf numFmtId="4" fontId="25" fillId="0" borderId="77" xfId="0" applyNumberFormat="1" applyFont="1" applyBorder="1" applyAlignment="1">
      <alignment vertical="center" wrapText="1"/>
    </xf>
    <xf numFmtId="4" fontId="25" fillId="0" borderId="78" xfId="0" applyNumberFormat="1" applyFont="1" applyBorder="1" applyAlignment="1">
      <alignment vertical="center" wrapText="1"/>
    </xf>
    <xf numFmtId="4" fontId="30" fillId="0" borderId="79" xfId="0" applyNumberFormat="1" applyFont="1" applyBorder="1" applyAlignment="1">
      <alignment vertical="center" wrapText="1"/>
    </xf>
    <xf numFmtId="0" fontId="25" fillId="0" borderId="80" xfId="0" applyFont="1" applyBorder="1" applyAlignment="1">
      <alignment vertical="center" wrapText="1"/>
    </xf>
    <xf numFmtId="0" fontId="25" fillId="0" borderId="81" xfId="0" applyFont="1" applyBorder="1" applyAlignment="1">
      <alignment vertical="center" wrapText="1"/>
    </xf>
    <xf numFmtId="0" fontId="25" fillId="24" borderId="82" xfId="0" applyFont="1" applyFill="1" applyBorder="1" applyAlignment="1">
      <alignment vertical="center"/>
    </xf>
    <xf numFmtId="0" fontId="25" fillId="24" borderId="82" xfId="0" applyFont="1" applyFill="1" applyBorder="1" applyAlignment="1">
      <alignment horizontal="right" vertical="center"/>
    </xf>
    <xf numFmtId="9" fontId="25" fillId="0" borderId="83" xfId="0" applyNumberFormat="1" applyFont="1" applyBorder="1" applyAlignment="1">
      <alignment horizontal="left" vertical="center"/>
    </xf>
    <xf numFmtId="4" fontId="25" fillId="0" borderId="80" xfId="0" applyNumberFormat="1" applyFont="1" applyBorder="1" applyAlignment="1">
      <alignment vertical="center" wrapText="1"/>
    </xf>
    <xf numFmtId="4" fontId="30" fillId="0" borderId="83" xfId="0" applyNumberFormat="1" applyFont="1" applyBorder="1" applyAlignment="1">
      <alignment vertical="center" wrapText="1"/>
    </xf>
    <xf numFmtId="10" fontId="25" fillId="0" borderId="84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164" fontId="25" fillId="0" borderId="55" xfId="0" applyNumberFormat="1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5" xfId="0" applyFont="1" applyBorder="1" applyAlignment="1">
      <alignment vertical="center" wrapText="1"/>
    </xf>
    <xf numFmtId="0" fontId="0" fillId="0" borderId="85" xfId="0" applyFont="1" applyBorder="1" applyAlignment="1">
      <alignment vertical="center"/>
    </xf>
    <xf numFmtId="0" fontId="36" fillId="0" borderId="3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86" xfId="0" applyFont="1" applyBorder="1" applyAlignment="1">
      <alignment wrapText="1"/>
    </xf>
    <xf numFmtId="0" fontId="0" fillId="0" borderId="85" xfId="0" applyFont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>
      <alignment wrapText="1"/>
    </xf>
    <xf numFmtId="0" fontId="0" fillId="0" borderId="87" xfId="0" applyFont="1" applyBorder="1" applyAlignment="1">
      <alignment horizontal="center" wrapText="1"/>
    </xf>
    <xf numFmtId="0" fontId="0" fillId="0" borderId="86" xfId="0" applyBorder="1" applyAlignment="1">
      <alignment wrapText="1"/>
    </xf>
    <xf numFmtId="0" fontId="0" fillId="0" borderId="86" xfId="0" applyFont="1" applyBorder="1" applyAlignment="1">
      <alignment vertical="center" wrapText="1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0" fillId="26" borderId="20" xfId="0" applyFont="1" applyFill="1" applyBorder="1" applyAlignment="1">
      <alignment horizontal="left" vertical="center" wrapText="1"/>
    </xf>
    <xf numFmtId="0" fontId="18" fillId="0" borderId="86" xfId="0" applyFont="1" applyBorder="1" applyAlignment="1">
      <alignment wrapText="1"/>
    </xf>
    <xf numFmtId="0" fontId="18" fillId="26" borderId="85" xfId="0" applyFont="1" applyFill="1" applyBorder="1" applyAlignment="1">
      <alignment horizontal="center" wrapText="1"/>
    </xf>
    <xf numFmtId="1" fontId="18" fillId="26" borderId="87" xfId="0" applyNumberFormat="1" applyFont="1" applyFill="1" applyBorder="1" applyAlignment="1" applyProtection="1">
      <alignment horizontal="center" vertical="center" wrapText="1"/>
      <protection locked="0"/>
    </xf>
    <xf numFmtId="0" fontId="18" fillId="26" borderId="86" xfId="0" applyFont="1" applyFill="1" applyBorder="1" applyAlignment="1">
      <alignment wrapText="1"/>
    </xf>
    <xf numFmtId="0" fontId="18" fillId="26" borderId="87" xfId="0" applyFont="1" applyFill="1" applyBorder="1" applyAlignment="1">
      <alignment horizontal="center" wrapText="1"/>
    </xf>
    <xf numFmtId="0" fontId="18" fillId="0" borderId="85" xfId="0" applyFont="1" applyBorder="1" applyAlignment="1">
      <alignment horizontal="center" wrapText="1"/>
    </xf>
    <xf numFmtId="0" fontId="18" fillId="0" borderId="87" xfId="0" applyFont="1" applyBorder="1" applyAlignment="1">
      <alignment horizontal="center" wrapText="1"/>
    </xf>
    <xf numFmtId="0" fontId="18" fillId="0" borderId="87" xfId="0" applyFont="1" applyFill="1" applyBorder="1" applyAlignment="1">
      <alignment horizontal="center"/>
    </xf>
    <xf numFmtId="0" fontId="18" fillId="0" borderId="86" xfId="0" applyFont="1" applyBorder="1" applyAlignment="1">
      <alignment/>
    </xf>
    <xf numFmtId="0" fontId="18" fillId="0" borderId="85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0" fontId="37" fillId="26" borderId="0" xfId="0" applyFill="1" applyAlignment="1">
      <alignment/>
    </xf>
    <xf numFmtId="0" fontId="30" fillId="0" borderId="20" xfId="0" applyFont="1" applyBorder="1" applyAlignment="1">
      <alignment horizontal="left" vertical="center" wrapText="1"/>
    </xf>
    <xf numFmtId="3" fontId="25" fillId="0" borderId="56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89" xfId="0" applyFont="1" applyBorder="1" applyAlignment="1">
      <alignment vertical="center"/>
    </xf>
    <xf numFmtId="0" fontId="31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justify" vertical="center" wrapText="1"/>
    </xf>
    <xf numFmtId="0" fontId="20" fillId="0" borderId="90" xfId="0" applyFont="1" applyBorder="1" applyAlignment="1">
      <alignment horizontal="justify" vertical="center" wrapText="1"/>
    </xf>
    <xf numFmtId="0" fontId="36" fillId="26" borderId="20" xfId="0" applyFont="1" applyFill="1" applyBorder="1" applyAlignment="1">
      <alignment horizontal="left" vertical="center"/>
    </xf>
    <xf numFmtId="0" fontId="0" fillId="26" borderId="2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38" fillId="26" borderId="20" xfId="0" applyFont="1" applyFill="1" applyBorder="1" applyAlignment="1">
      <alignment horizontal="left" vertical="center"/>
    </xf>
    <xf numFmtId="0" fontId="0" fillId="26" borderId="20" xfId="0" applyFill="1" applyBorder="1" applyAlignment="1">
      <alignment horizontal="left" vertical="center"/>
    </xf>
    <xf numFmtId="0" fontId="0" fillId="26" borderId="20" xfId="0" applyFont="1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0" fillId="26" borderId="20" xfId="0" applyFont="1" applyFill="1" applyBorder="1" applyAlignment="1">
      <alignment vertical="center" wrapText="1"/>
    </xf>
    <xf numFmtId="0" fontId="0" fillId="26" borderId="11" xfId="0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vertical="center" wrapText="1"/>
    </xf>
    <xf numFmtId="0" fontId="0" fillId="26" borderId="20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left" vertical="center"/>
    </xf>
    <xf numFmtId="0" fontId="37" fillId="26" borderId="11" xfId="0" applyFill="1" applyBorder="1" applyAlignment="1">
      <alignment horizontal="center" vertical="center"/>
    </xf>
    <xf numFmtId="0" fontId="0" fillId="26" borderId="20" xfId="0" applyFont="1" applyFill="1" applyBorder="1" applyAlignment="1">
      <alignment horizontal="left" vertical="center"/>
    </xf>
    <xf numFmtId="0" fontId="0" fillId="26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0" fontId="30" fillId="0" borderId="38" xfId="0" applyFont="1" applyBorder="1" applyAlignment="1">
      <alignment horizontal="right" vertical="center" wrapText="1"/>
    </xf>
    <xf numFmtId="4" fontId="30" fillId="0" borderId="91" xfId="0" applyNumberFormat="1" applyFont="1" applyBorder="1" applyAlignment="1">
      <alignment horizontal="right" vertical="center" wrapText="1"/>
    </xf>
    <xf numFmtId="0" fontId="25" fillId="0" borderId="80" xfId="0" applyFont="1" applyBorder="1" applyAlignment="1">
      <alignment horizontal="left" vertical="center"/>
    </xf>
    <xf numFmtId="0" fontId="25" fillId="0" borderId="59" xfId="0" applyFont="1" applyBorder="1" applyAlignment="1">
      <alignment horizontal="right" vertical="center" wrapText="1"/>
    </xf>
    <xf numFmtId="4" fontId="25" fillId="0" borderId="83" xfId="0" applyNumberFormat="1" applyFont="1" applyBorder="1" applyAlignment="1">
      <alignment horizontal="right" vertical="center" wrapText="1"/>
    </xf>
    <xf numFmtId="164" fontId="25" fillId="0" borderId="20" xfId="0" applyNumberFormat="1" applyFont="1" applyFill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92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vertical="center"/>
    </xf>
    <xf numFmtId="0" fontId="0" fillId="0" borderId="93" xfId="0" applyFont="1" applyBorder="1" applyAlignment="1">
      <alignment horizontal="center" vertical="center"/>
    </xf>
    <xf numFmtId="164" fontId="25" fillId="0" borderId="94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vertical="center" wrapText="1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vertical="center"/>
    </xf>
    <xf numFmtId="0" fontId="30" fillId="24" borderId="100" xfId="0" applyFont="1" applyFill="1" applyBorder="1" applyAlignment="1">
      <alignment horizontal="right" vertical="center"/>
    </xf>
    <xf numFmtId="4" fontId="30" fillId="0" borderId="101" xfId="0" applyNumberFormat="1" applyFont="1" applyBorder="1" applyAlignment="1">
      <alignment horizontal="right" vertical="center"/>
    </xf>
    <xf numFmtId="0" fontId="25" fillId="0" borderId="102" xfId="0" applyFont="1" applyBorder="1" applyAlignment="1">
      <alignment horizontal="left" vertical="center"/>
    </xf>
    <xf numFmtId="0" fontId="25" fillId="0" borderId="103" xfId="0" applyFont="1" applyBorder="1" applyAlignment="1">
      <alignment horizontal="right" vertical="center" wrapText="1"/>
    </xf>
    <xf numFmtId="4" fontId="25" fillId="0" borderId="104" xfId="0" applyNumberFormat="1" applyFont="1" applyBorder="1" applyAlignment="1">
      <alignment horizontal="right" vertical="center" wrapText="1"/>
    </xf>
    <xf numFmtId="0" fontId="25" fillId="0" borderId="105" xfId="0" applyFont="1" applyBorder="1" applyAlignment="1">
      <alignment horizontal="left" vertical="center"/>
    </xf>
    <xf numFmtId="0" fontId="30" fillId="0" borderId="106" xfId="0" applyFont="1" applyBorder="1" applyAlignment="1">
      <alignment horizontal="right" vertical="center" wrapText="1"/>
    </xf>
    <xf numFmtId="4" fontId="30" fillId="0" borderId="107" xfId="0" applyNumberFormat="1" applyFont="1" applyBorder="1" applyAlignment="1">
      <alignment horizontal="right" vertical="center" wrapText="1"/>
    </xf>
    <xf numFmtId="0" fontId="25" fillId="0" borderId="108" xfId="0" applyFont="1" applyBorder="1" applyAlignment="1">
      <alignment horizontal="left" vertical="center"/>
    </xf>
    <xf numFmtId="0" fontId="25" fillId="0" borderId="109" xfId="0" applyFont="1" applyBorder="1" applyAlignment="1">
      <alignment horizontal="right" vertical="center" wrapText="1"/>
    </xf>
    <xf numFmtId="4" fontId="25" fillId="0" borderId="110" xfId="0" applyNumberFormat="1" applyFont="1" applyBorder="1" applyAlignment="1">
      <alignment horizontal="right" vertical="center" wrapText="1"/>
    </xf>
    <xf numFmtId="0" fontId="25" fillId="24" borderId="102" xfId="0" applyFont="1" applyFill="1" applyBorder="1" applyAlignment="1">
      <alignment horizontal="left" vertical="center"/>
    </xf>
    <xf numFmtId="0" fontId="25" fillId="24" borderId="103" xfId="0" applyFont="1" applyFill="1" applyBorder="1" applyAlignment="1">
      <alignment vertical="center"/>
    </xf>
    <xf numFmtId="4" fontId="25" fillId="24" borderId="104" xfId="0" applyNumberFormat="1" applyFont="1" applyFill="1" applyBorder="1" applyAlignment="1">
      <alignment horizontal="right" vertical="center"/>
    </xf>
    <xf numFmtId="0" fontId="25" fillId="0" borderId="111" xfId="0" applyFont="1" applyBorder="1" applyAlignment="1">
      <alignment horizontal="left" vertical="center"/>
    </xf>
    <xf numFmtId="0" fontId="30" fillId="0" borderId="112" xfId="0" applyFont="1" applyBorder="1" applyAlignment="1">
      <alignment horizontal="right" vertical="center" wrapText="1"/>
    </xf>
    <xf numFmtId="4" fontId="30" fillId="0" borderId="113" xfId="0" applyNumberFormat="1" applyFont="1" applyBorder="1" applyAlignment="1">
      <alignment horizontal="right" vertical="center" wrapText="1"/>
    </xf>
    <xf numFmtId="43" fontId="25" fillId="0" borderId="0" xfId="0" applyNumberFormat="1" applyFont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justify" vertical="center" wrapText="1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3" fontId="25" fillId="27" borderId="19" xfId="0" applyNumberFormat="1" applyFont="1" applyFill="1" applyBorder="1" applyAlignment="1">
      <alignment horizontal="center" vertical="center"/>
    </xf>
    <xf numFmtId="3" fontId="25" fillId="27" borderId="20" xfId="0" applyNumberFormat="1" applyFont="1" applyFill="1" applyBorder="1" applyAlignment="1">
      <alignment horizontal="center" vertical="center"/>
    </xf>
    <xf numFmtId="0" fontId="30" fillId="27" borderId="20" xfId="0" applyFont="1" applyFill="1" applyBorder="1" applyAlignment="1">
      <alignment horizontal="left" vertical="center" wrapText="1"/>
    </xf>
    <xf numFmtId="0" fontId="25" fillId="27" borderId="20" xfId="0" applyFont="1" applyFill="1" applyBorder="1" applyAlignment="1">
      <alignment horizontal="center" vertical="center"/>
    </xf>
    <xf numFmtId="2" fontId="25" fillId="27" borderId="11" xfId="0" applyNumberFormat="1" applyFont="1" applyFill="1" applyBorder="1" applyAlignment="1">
      <alignment horizontal="center" vertical="center"/>
    </xf>
    <xf numFmtId="164" fontId="25" fillId="27" borderId="19" xfId="0" applyNumberFormat="1" applyFont="1" applyFill="1" applyBorder="1" applyAlignment="1">
      <alignment horizontal="center" vertical="center"/>
    </xf>
    <xf numFmtId="164" fontId="25" fillId="27" borderId="20" xfId="0" applyNumberFormat="1" applyFont="1" applyFill="1" applyBorder="1" applyAlignment="1">
      <alignment horizontal="center" vertical="center"/>
    </xf>
    <xf numFmtId="164" fontId="25" fillId="27" borderId="11" xfId="0" applyNumberFormat="1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5" fillId="20" borderId="11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20" borderId="67" xfId="0" applyFont="1" applyFill="1" applyBorder="1" applyAlignment="1">
      <alignment horizontal="center" vertical="center" wrapText="1"/>
    </xf>
    <xf numFmtId="0" fontId="20" fillId="20" borderId="65" xfId="0" applyFont="1" applyFill="1" applyBorder="1" applyAlignment="1">
      <alignment horizontal="center" vertical="center" textRotation="90" wrapText="1"/>
    </xf>
    <xf numFmtId="0" fontId="20" fillId="20" borderId="115" xfId="0" applyFont="1" applyFill="1" applyBorder="1" applyAlignment="1">
      <alignment horizontal="center" vertical="center" textRotation="90" wrapText="1"/>
    </xf>
    <xf numFmtId="0" fontId="20" fillId="20" borderId="1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/>
    </xf>
    <xf numFmtId="0" fontId="20" fillId="20" borderId="118" xfId="0" applyFont="1" applyFill="1" applyBorder="1" applyAlignment="1">
      <alignment horizontal="center" vertical="center" wrapText="1"/>
    </xf>
    <xf numFmtId="0" fontId="20" fillId="0" borderId="119" xfId="0" applyFont="1" applyBorder="1" applyAlignment="1">
      <alignment horizontal="left" vertical="center" wrapText="1"/>
    </xf>
    <xf numFmtId="0" fontId="25" fillId="20" borderId="120" xfId="0" applyFont="1" applyFill="1" applyBorder="1" applyAlignment="1">
      <alignment horizontal="center" vertical="center" wrapText="1"/>
    </xf>
    <xf numFmtId="0" fontId="25" fillId="20" borderId="121" xfId="0" applyFont="1" applyFill="1" applyBorder="1" applyAlignment="1">
      <alignment horizontal="center" vertical="center" wrapText="1"/>
    </xf>
    <xf numFmtId="4" fontId="25" fillId="20" borderId="118" xfId="0" applyNumberFormat="1" applyFont="1" applyFill="1" applyBorder="1" applyAlignment="1">
      <alignment horizontal="center" vertical="center" wrapText="1"/>
    </xf>
    <xf numFmtId="4" fontId="25" fillId="20" borderId="122" xfId="0" applyNumberFormat="1" applyFont="1" applyFill="1" applyBorder="1" applyAlignment="1">
      <alignment horizontal="center" vertical="center" wrapText="1"/>
    </xf>
    <xf numFmtId="0" fontId="25" fillId="20" borderId="51" xfId="0" applyFont="1" applyFill="1" applyBorder="1" applyAlignment="1">
      <alignment horizontal="center" vertical="center" wrapText="1"/>
    </xf>
    <xf numFmtId="0" fontId="25" fillId="20" borderId="123" xfId="0" applyFont="1" applyFill="1" applyBorder="1" applyAlignment="1">
      <alignment horizontal="center" vertical="center" wrapText="1"/>
    </xf>
    <xf numFmtId="0" fontId="25" fillId="0" borderId="90" xfId="0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25" fillId="20" borderId="90" xfId="0" applyFont="1" applyFill="1" applyBorder="1" applyAlignment="1">
      <alignment horizontal="center" vertical="center" wrapText="1"/>
    </xf>
    <xf numFmtId="0" fontId="25" fillId="20" borderId="124" xfId="0" applyFont="1" applyFill="1" applyBorder="1" applyAlignment="1">
      <alignment horizontal="center" vertical="center" wrapText="1"/>
    </xf>
    <xf numFmtId="0" fontId="25" fillId="20" borderId="125" xfId="0" applyFont="1" applyFill="1" applyBorder="1" applyAlignment="1">
      <alignment horizontal="center" vertical="center" wrapText="1"/>
    </xf>
    <xf numFmtId="0" fontId="25" fillId="20" borderId="126" xfId="0" applyFont="1" applyFill="1" applyBorder="1" applyAlignment="1">
      <alignment horizontal="center" vertical="center" wrapText="1"/>
    </xf>
    <xf numFmtId="0" fontId="25" fillId="20" borderId="127" xfId="0" applyFont="1" applyFill="1" applyBorder="1" applyAlignment="1">
      <alignment horizontal="center" vertical="center" wrapText="1"/>
    </xf>
    <xf numFmtId="0" fontId="25" fillId="20" borderId="128" xfId="0" applyFont="1" applyFill="1" applyBorder="1" applyAlignment="1">
      <alignment horizontal="center" vertical="center" wrapText="1"/>
    </xf>
    <xf numFmtId="0" fontId="25" fillId="20" borderId="129" xfId="0" applyFont="1" applyFill="1" applyBorder="1" applyAlignment="1">
      <alignment horizontal="center" vertical="center" wrapText="1"/>
    </xf>
    <xf numFmtId="0" fontId="25" fillId="20" borderId="130" xfId="0" applyFont="1" applyFill="1" applyBorder="1" applyAlignment="1">
      <alignment horizontal="center" vertical="center" wrapText="1"/>
    </xf>
    <xf numFmtId="0" fontId="25" fillId="20" borderId="131" xfId="0" applyFont="1" applyFill="1" applyBorder="1" applyAlignment="1">
      <alignment horizontal="center" vertical="center" wrapText="1"/>
    </xf>
    <xf numFmtId="0" fontId="25" fillId="20" borderId="132" xfId="0" applyFont="1" applyFill="1" applyBorder="1" applyAlignment="1">
      <alignment horizontal="center" vertical="center" wrapText="1"/>
    </xf>
    <xf numFmtId="0" fontId="25" fillId="20" borderId="133" xfId="0" applyFont="1" applyFill="1" applyBorder="1" applyAlignment="1">
      <alignment horizontal="center" vertical="center" wrapText="1"/>
    </xf>
    <xf numFmtId="0" fontId="25" fillId="20" borderId="134" xfId="0" applyFont="1" applyFill="1" applyBorder="1" applyAlignment="1">
      <alignment horizontal="center" vertical="center" wrapText="1"/>
    </xf>
    <xf numFmtId="4" fontId="25" fillId="20" borderId="135" xfId="0" applyNumberFormat="1" applyFont="1" applyFill="1" applyBorder="1" applyAlignment="1">
      <alignment horizontal="center" vertical="center" wrapText="1"/>
    </xf>
    <xf numFmtId="4" fontId="25" fillId="20" borderId="136" xfId="0" applyNumberFormat="1" applyFont="1" applyFill="1" applyBorder="1" applyAlignment="1">
      <alignment horizontal="center" vertical="center" wrapText="1"/>
    </xf>
    <xf numFmtId="4" fontId="25" fillId="20" borderId="137" xfId="0" applyNumberFormat="1" applyFont="1" applyFill="1" applyBorder="1" applyAlignment="1">
      <alignment horizontal="center" vertical="center" wrapText="1"/>
    </xf>
    <xf numFmtId="4" fontId="25" fillId="20" borderId="138" xfId="0" applyNumberFormat="1" applyFont="1" applyFill="1" applyBorder="1" applyAlignment="1">
      <alignment horizontal="center" vertical="center" wrapText="1"/>
    </xf>
    <xf numFmtId="4" fontId="25" fillId="20" borderId="139" xfId="0" applyNumberFormat="1" applyFont="1" applyFill="1" applyBorder="1" applyAlignment="1">
      <alignment horizontal="center" vertical="center" wrapText="1"/>
    </xf>
    <xf numFmtId="0" fontId="25" fillId="20" borderId="140" xfId="0" applyFont="1" applyFill="1" applyBorder="1" applyAlignment="1">
      <alignment horizontal="center" vertical="center" wrapText="1"/>
    </xf>
    <xf numFmtId="0" fontId="25" fillId="20" borderId="141" xfId="0" applyFont="1" applyFill="1" applyBorder="1" applyAlignment="1">
      <alignment horizontal="center" vertical="center" wrapText="1"/>
    </xf>
    <xf numFmtId="0" fontId="25" fillId="20" borderId="142" xfId="0" applyFont="1" applyFill="1" applyBorder="1" applyAlignment="1">
      <alignment horizontal="center" vertical="center" wrapText="1"/>
    </xf>
    <xf numFmtId="0" fontId="25" fillId="20" borderId="143" xfId="0" applyFont="1" applyFill="1" applyBorder="1" applyAlignment="1">
      <alignment horizontal="center" vertical="center" wrapText="1"/>
    </xf>
    <xf numFmtId="0" fontId="25" fillId="20" borderId="139" xfId="0" applyFont="1" applyFill="1" applyBorder="1" applyAlignment="1">
      <alignment horizontal="center" vertical="center" wrapText="1"/>
    </xf>
    <xf numFmtId="0" fontId="25" fillId="20" borderId="44" xfId="0" applyFont="1" applyFill="1" applyBorder="1" applyAlignment="1">
      <alignment horizontal="center" vertical="center" wrapText="1"/>
    </xf>
    <xf numFmtId="0" fontId="25" fillId="20" borderId="144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right" vertical="center" wrapText="1"/>
    </xf>
    <xf numFmtId="0" fontId="25" fillId="20" borderId="145" xfId="0" applyFont="1" applyFill="1" applyBorder="1" applyAlignment="1">
      <alignment horizontal="center" vertical="center" wrapText="1"/>
    </xf>
    <xf numFmtId="0" fontId="25" fillId="20" borderId="146" xfId="0" applyFont="1" applyFill="1" applyBorder="1" applyAlignment="1">
      <alignment horizontal="center" vertical="center" wrapText="1"/>
    </xf>
    <xf numFmtId="0" fontId="25" fillId="20" borderId="147" xfId="0" applyFont="1" applyFill="1" applyBorder="1" applyAlignment="1">
      <alignment horizontal="center" vertical="center" wrapText="1"/>
    </xf>
    <xf numFmtId="0" fontId="25" fillId="20" borderId="148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zirnavu iela 71 korigjets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Стиль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45"/>
  <sheetViews>
    <sheetView zoomScale="90" zoomScaleNormal="90" zoomScalePageLayoutView="0" workbookViewId="0" topLeftCell="A10">
      <selection activeCell="B34" sqref="B34:C34"/>
    </sheetView>
  </sheetViews>
  <sheetFormatPr defaultColWidth="9.140625" defaultRowHeight="12.75"/>
  <cols>
    <col min="1" max="1" width="2.8515625" style="1" customWidth="1"/>
    <col min="2" max="2" width="17.57421875" style="1" customWidth="1"/>
    <col min="3" max="3" width="48.8515625" style="1" customWidth="1"/>
    <col min="4" max="4" width="28.7109375" style="1" customWidth="1"/>
    <col min="5" max="16384" width="9.140625" style="1" customWidth="1"/>
  </cols>
  <sheetData>
    <row r="1" ht="15">
      <c r="B1" s="2"/>
    </row>
    <row r="2" ht="15">
      <c r="B2" s="2"/>
    </row>
    <row r="4" spans="2:4" ht="15.75">
      <c r="B4" s="3"/>
      <c r="D4" s="4" t="s">
        <v>41</v>
      </c>
    </row>
    <row r="5" ht="12.75">
      <c r="D5" s="5"/>
    </row>
    <row r="6" ht="12.75">
      <c r="D6" s="6" t="s">
        <v>42</v>
      </c>
    </row>
    <row r="7" ht="15.75">
      <c r="D7" s="4"/>
    </row>
    <row r="8" ht="15.75">
      <c r="D8" s="4" t="s">
        <v>43</v>
      </c>
    </row>
    <row r="9" ht="15.75">
      <c r="D9" s="3" t="s">
        <v>44</v>
      </c>
    </row>
    <row r="10" ht="18.75">
      <c r="C10" s="7" t="s">
        <v>280</v>
      </c>
    </row>
    <row r="11" spans="2:3" ht="18.75">
      <c r="B11" s="8" t="str">
        <f>Kopsav!A10</f>
        <v>Pasūtītājs: Ķekavas novada pašvaldības Kultūras aģentūra</v>
      </c>
      <c r="C11" s="7"/>
    </row>
    <row r="12" spans="2:3" ht="20.25" customHeight="1">
      <c r="B12" s="8" t="str">
        <f>Kopsav!A11</f>
        <v>Būves nosaukums:BIBLIOTĒKAS PAPLAŠINĀŠANA KATLAKALNA TAUTAS NAMĀ</v>
      </c>
      <c r="C12" s="9"/>
    </row>
    <row r="13" spans="2:3" ht="20.25" customHeight="1">
      <c r="B13" s="8" t="str">
        <f>Kopsav!A13</f>
        <v>Objekta adrese:Ķekavas novads, Ķekavas pagasts, Katlakalns, Pļavniekkalna iela 35</v>
      </c>
      <c r="C13" s="9"/>
    </row>
    <row r="14" ht="20.25" customHeight="1">
      <c r="B14" s="8" t="str">
        <f>Kopsav!A14</f>
        <v>Pasūtījuma Nr.: 206</v>
      </c>
    </row>
    <row r="15" spans="3:4" ht="15.75">
      <c r="C15" s="10" t="s">
        <v>45</v>
      </c>
      <c r="D15" s="1" t="str">
        <f>Kopsav!E18</f>
        <v>2012.gada 18.jūlijā</v>
      </c>
    </row>
    <row r="16" spans="1:4" ht="30" customHeight="1">
      <c r="A16" s="14"/>
      <c r="B16" s="184" t="s">
        <v>46</v>
      </c>
      <c r="C16" s="185" t="s">
        <v>47</v>
      </c>
      <c r="D16" s="186" t="s">
        <v>48</v>
      </c>
    </row>
    <row r="17" spans="1:4" ht="15">
      <c r="A17" s="14"/>
      <c r="B17" s="187"/>
      <c r="C17" s="188"/>
      <c r="D17" s="189"/>
    </row>
    <row r="18" spans="1:4" ht="45">
      <c r="A18" s="14"/>
      <c r="B18" s="190">
        <v>1</v>
      </c>
      <c r="C18" s="66" t="str">
        <f>Kopsav!C8</f>
        <v>BIBLIOTĒKAS PAPLAŠINĀŠANA KATLAKALNA TAUTAS NAMĀ. 1.celtniecibas darbi.</v>
      </c>
      <c r="D18" s="191">
        <f>Kopsav!E33</f>
        <v>0</v>
      </c>
    </row>
    <row r="19" spans="1:4" ht="15">
      <c r="A19" s="14"/>
      <c r="B19" s="190"/>
      <c r="C19" s="90"/>
      <c r="D19" s="191"/>
    </row>
    <row r="20" spans="1:4" ht="15.75" thickBot="1">
      <c r="A20" s="14"/>
      <c r="B20" s="192"/>
      <c r="C20" s="193"/>
      <c r="D20" s="194"/>
    </row>
    <row r="21" spans="1:4" ht="15">
      <c r="A21" s="14"/>
      <c r="B21" s="291"/>
      <c r="C21" s="292" t="s">
        <v>49</v>
      </c>
      <c r="D21" s="293">
        <f>SUM(D17:D20)</f>
        <v>0</v>
      </c>
    </row>
    <row r="22" spans="1:4" ht="15.75" thickBot="1">
      <c r="A22" s="14"/>
      <c r="B22" s="294"/>
      <c r="C22" s="295" t="s">
        <v>274</v>
      </c>
      <c r="D22" s="296">
        <f>D21*4%</f>
        <v>0</v>
      </c>
    </row>
    <row r="23" spans="1:4" ht="15.75" thickBot="1">
      <c r="A23" s="14"/>
      <c r="B23" s="314"/>
      <c r="C23" s="315" t="s">
        <v>49</v>
      </c>
      <c r="D23" s="316">
        <f>SUM(D21:D22)</f>
        <v>0</v>
      </c>
    </row>
    <row r="24" spans="1:4" ht="15">
      <c r="A24" s="14"/>
      <c r="B24" s="311"/>
      <c r="C24" s="312" t="s">
        <v>264</v>
      </c>
      <c r="D24" s="313">
        <f>SUM(D23*0.015)</f>
        <v>0</v>
      </c>
    </row>
    <row r="25" spans="1:4" ht="15.75" thickBot="1">
      <c r="A25" s="14"/>
      <c r="B25" s="317"/>
      <c r="C25" s="318" t="s">
        <v>265</v>
      </c>
      <c r="D25" s="319">
        <f>SUM(D23*0.015)</f>
        <v>0</v>
      </c>
    </row>
    <row r="26" spans="1:4" ht="15.75" thickBot="1">
      <c r="A26" s="14"/>
      <c r="B26" s="323"/>
      <c r="C26" s="324" t="s">
        <v>49</v>
      </c>
      <c r="D26" s="325">
        <f>SUM(D23:D25)</f>
        <v>0</v>
      </c>
    </row>
    <row r="27" spans="1:4" ht="15">
      <c r="A27" s="14"/>
      <c r="B27" s="320"/>
      <c r="C27" s="321"/>
      <c r="D27" s="322"/>
    </row>
    <row r="28" spans="1:4" ht="15.75" thickBot="1">
      <c r="A28" s="14"/>
      <c r="B28" s="308"/>
      <c r="C28" s="309" t="s">
        <v>273</v>
      </c>
      <c r="D28" s="310">
        <f>D26*21%</f>
        <v>0</v>
      </c>
    </row>
    <row r="29" spans="1:4" ht="15">
      <c r="A29" s="14"/>
      <c r="B29" s="13"/>
      <c r="C29" s="14"/>
      <c r="D29" s="176"/>
    </row>
    <row r="30" spans="1:4" ht="15">
      <c r="A30" s="14"/>
      <c r="B30" s="13"/>
      <c r="C30" s="195" t="s">
        <v>103</v>
      </c>
      <c r="D30" s="196">
        <f>SUM(D26:D28)</f>
        <v>0</v>
      </c>
    </row>
    <row r="31" spans="1:4" ht="15">
      <c r="A31" s="14"/>
      <c r="B31" s="13"/>
      <c r="C31" s="14"/>
      <c r="D31" s="14"/>
    </row>
    <row r="32" spans="1:4" ht="15">
      <c r="A32" s="14"/>
      <c r="B32" s="13"/>
      <c r="C32" s="14"/>
      <c r="D32" s="14"/>
    </row>
    <row r="33" spans="1:5" ht="15">
      <c r="A33" s="14"/>
      <c r="B33" s="13"/>
      <c r="C33" s="14"/>
      <c r="D33" s="14"/>
      <c r="E33" s="1" t="s">
        <v>50</v>
      </c>
    </row>
    <row r="34" spans="1:4" ht="15">
      <c r="A34" s="14"/>
      <c r="B34" s="345"/>
      <c r="C34" s="14"/>
      <c r="D34" s="14"/>
    </row>
    <row r="35" spans="1:4" ht="15">
      <c r="A35" s="14"/>
      <c r="B35" s="13"/>
      <c r="C35" s="14"/>
      <c r="D35" s="14"/>
    </row>
    <row r="36" spans="1:4" ht="15">
      <c r="A36" s="14"/>
      <c r="B36" s="13"/>
      <c r="C36" s="14"/>
      <c r="D36" s="14"/>
    </row>
    <row r="37" spans="1:4" ht="21.75" customHeight="1">
      <c r="A37" s="14"/>
      <c r="B37" s="13" t="s">
        <v>51</v>
      </c>
      <c r="C37" s="197"/>
      <c r="D37" s="14"/>
    </row>
    <row r="38" spans="1:4" ht="20.25" customHeight="1">
      <c r="A38" s="14"/>
      <c r="B38" s="89" t="s">
        <v>266</v>
      </c>
      <c r="C38" s="89"/>
      <c r="D38" s="14"/>
    </row>
    <row r="39" spans="1:4" ht="15">
      <c r="A39" s="14"/>
      <c r="B39" s="176"/>
      <c r="C39" s="198"/>
      <c r="D39" s="14"/>
    </row>
    <row r="40" spans="1:4" ht="15">
      <c r="A40" s="14"/>
      <c r="B40" s="13" t="s">
        <v>272</v>
      </c>
      <c r="C40" s="198"/>
      <c r="D40" s="14"/>
    </row>
    <row r="41" spans="1:4" ht="15">
      <c r="A41" s="14"/>
      <c r="B41" s="176"/>
      <c r="C41" s="198"/>
      <c r="D41" s="14"/>
    </row>
    <row r="42" spans="2:3" ht="15.75">
      <c r="B42" s="3"/>
      <c r="C42" s="16"/>
    </row>
    <row r="43" ht="15" customHeight="1">
      <c r="C43" s="15"/>
    </row>
    <row r="44" ht="15" customHeight="1">
      <c r="C44" s="15"/>
    </row>
    <row r="45" ht="15" customHeight="1">
      <c r="C45" s="16"/>
    </row>
  </sheetData>
  <sheetProtection selectLockedCells="1" selectUnlockedCells="1"/>
  <printOptions/>
  <pageMargins left="0.5798611111111112" right="0.3701388888888889" top="0.9840277777777777" bottom="0.98402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46"/>
  <sheetViews>
    <sheetView tabSelected="1" zoomScale="90" zoomScaleNormal="90" zoomScalePageLayoutView="0" workbookViewId="0" topLeftCell="A19">
      <selection activeCell="F38" sqref="F38"/>
    </sheetView>
  </sheetViews>
  <sheetFormatPr defaultColWidth="9.140625" defaultRowHeight="12.75"/>
  <cols>
    <col min="1" max="1" width="6.421875" style="1" customWidth="1"/>
    <col min="2" max="2" width="10.00390625" style="1" customWidth="1"/>
    <col min="3" max="3" width="26.28125" style="1" customWidth="1"/>
    <col min="4" max="4" width="8.140625" style="1" customWidth="1"/>
    <col min="5" max="5" width="14.7109375" style="1" customWidth="1"/>
    <col min="6" max="6" width="12.57421875" style="1" customWidth="1"/>
    <col min="7" max="7" width="13.28125" style="1" customWidth="1"/>
    <col min="8" max="8" width="11.00390625" style="1" customWidth="1"/>
    <col min="9" max="9" width="12.57421875" style="1" customWidth="1"/>
    <col min="10" max="11" width="11.421875" style="1" customWidth="1"/>
    <col min="12" max="16384" width="9.140625" style="1" customWidth="1"/>
  </cols>
  <sheetData>
    <row r="1" ht="15.75">
      <c r="A1" s="17"/>
    </row>
    <row r="2" ht="15.75">
      <c r="A2" s="17"/>
    </row>
    <row r="3" ht="15.75">
      <c r="A3" s="17"/>
    </row>
    <row r="6" spans="3:4" ht="18.75">
      <c r="C6" s="18" t="s">
        <v>53</v>
      </c>
      <c r="D6" s="18"/>
    </row>
    <row r="7" ht="18.75">
      <c r="A7" s="19"/>
    </row>
    <row r="8" spans="1:7" ht="36.75" customHeight="1">
      <c r="A8" s="20"/>
      <c r="B8" s="21"/>
      <c r="C8" s="352" t="s">
        <v>279</v>
      </c>
      <c r="D8" s="352"/>
      <c r="E8" s="352"/>
      <c r="F8" s="352"/>
      <c r="G8" s="352"/>
    </row>
    <row r="9" spans="1:7" ht="18.75" customHeight="1">
      <c r="A9" s="8"/>
      <c r="B9" s="8"/>
      <c r="C9" s="353" t="s">
        <v>54</v>
      </c>
      <c r="D9" s="353"/>
      <c r="E9" s="353"/>
      <c r="F9" s="353"/>
      <c r="G9" s="353"/>
    </row>
    <row r="10" spans="1:7" ht="16.5" customHeight="1">
      <c r="A10" s="225" t="s">
        <v>99</v>
      </c>
      <c r="B10" s="226"/>
      <c r="C10" s="227"/>
      <c r="D10" s="227"/>
      <c r="E10" s="227"/>
      <c r="F10" s="16"/>
      <c r="G10" s="16"/>
    </row>
    <row r="11" spans="1:5" ht="16.5" customHeight="1">
      <c r="A11" s="228" t="s">
        <v>100</v>
      </c>
      <c r="B11" s="226"/>
      <c r="C11" s="228"/>
      <c r="D11" s="228"/>
      <c r="E11" s="229"/>
    </row>
    <row r="12" spans="1:5" ht="16.5" customHeight="1">
      <c r="A12" s="226" t="s">
        <v>101</v>
      </c>
      <c r="B12" s="229"/>
      <c r="C12" s="228"/>
      <c r="D12" s="228"/>
      <c r="E12" s="229"/>
    </row>
    <row r="13" spans="1:5" ht="16.5" customHeight="1">
      <c r="A13" s="228" t="s">
        <v>102</v>
      </c>
      <c r="B13" s="230"/>
      <c r="C13" s="226"/>
      <c r="D13" s="226"/>
      <c r="E13" s="229"/>
    </row>
    <row r="14" spans="1:5" ht="16.5" customHeight="1">
      <c r="A14" s="228" t="s">
        <v>263</v>
      </c>
      <c r="B14" s="230"/>
      <c r="C14" s="226"/>
      <c r="D14" s="226"/>
      <c r="E14" s="229"/>
    </row>
    <row r="15" spans="1:5" ht="16.5" customHeight="1">
      <c r="A15" s="225"/>
      <c r="B15" s="230"/>
      <c r="C15" s="226"/>
      <c r="D15" s="226"/>
      <c r="E15" s="229"/>
    </row>
    <row r="16" spans="1:5" ht="25.5" customHeight="1">
      <c r="A16" s="231"/>
      <c r="B16" s="226"/>
      <c r="C16" s="232" t="s">
        <v>55</v>
      </c>
      <c r="D16" s="232"/>
      <c r="E16" s="233">
        <f>E33</f>
        <v>0</v>
      </c>
    </row>
    <row r="17" spans="1:5" ht="26.25" customHeight="1">
      <c r="A17" s="231"/>
      <c r="B17" s="226"/>
      <c r="C17" s="232" t="s">
        <v>56</v>
      </c>
      <c r="D17" s="232"/>
      <c r="E17" s="233">
        <f>I28</f>
        <v>0</v>
      </c>
    </row>
    <row r="18" spans="1:5" ht="15.75">
      <c r="A18" s="226"/>
      <c r="B18" s="226"/>
      <c r="C18" s="234" t="s">
        <v>57</v>
      </c>
      <c r="D18" s="234"/>
      <c r="E18" s="229" t="s">
        <v>278</v>
      </c>
    </row>
    <row r="19" spans="1:9" ht="31.5" customHeight="1">
      <c r="A19" s="349" t="s">
        <v>46</v>
      </c>
      <c r="B19" s="350" t="s">
        <v>58</v>
      </c>
      <c r="C19" s="351" t="s">
        <v>59</v>
      </c>
      <c r="D19" s="351"/>
      <c r="E19" s="351" t="s">
        <v>60</v>
      </c>
      <c r="F19" s="354" t="s">
        <v>61</v>
      </c>
      <c r="G19" s="354"/>
      <c r="H19" s="354"/>
      <c r="I19" s="348" t="s">
        <v>62</v>
      </c>
    </row>
    <row r="20" spans="1:9" ht="42" customHeight="1" thickBot="1">
      <c r="A20" s="349"/>
      <c r="B20" s="350"/>
      <c r="C20" s="351"/>
      <c r="D20" s="351"/>
      <c r="E20" s="351"/>
      <c r="F20" s="22" t="s">
        <v>63</v>
      </c>
      <c r="G20" s="23" t="s">
        <v>64</v>
      </c>
      <c r="H20" s="23" t="s">
        <v>65</v>
      </c>
      <c r="I20" s="348"/>
    </row>
    <row r="21" spans="1:9" ht="15.75" customHeight="1">
      <c r="A21" s="327"/>
      <c r="B21" s="328"/>
      <c r="C21" s="355"/>
      <c r="D21" s="355"/>
      <c r="E21" s="25"/>
      <c r="F21" s="26"/>
      <c r="G21" s="27"/>
      <c r="H21" s="27"/>
      <c r="I21" s="28"/>
    </row>
    <row r="22" spans="1:9" ht="15.75" customHeight="1">
      <c r="A22" s="24">
        <v>1</v>
      </c>
      <c r="B22" s="329">
        <v>1</v>
      </c>
      <c r="C22" s="347" t="str">
        <f>Celtn!H2</f>
        <v>Celtniecības darbi</v>
      </c>
      <c r="D22" s="347"/>
      <c r="E22" s="29"/>
      <c r="F22" s="30"/>
      <c r="G22" s="31"/>
      <c r="H22" s="31"/>
      <c r="I22" s="11"/>
    </row>
    <row r="23" spans="1:9" ht="15.75" customHeight="1">
      <c r="A23" s="32">
        <f>A22+1</f>
        <v>2</v>
      </c>
      <c r="B23" s="330">
        <v>3</v>
      </c>
      <c r="C23" s="347" t="str">
        <f>UK!I2</f>
        <v>Ūdensvads un kanalizācija</v>
      </c>
      <c r="D23" s="347"/>
      <c r="E23" s="33"/>
      <c r="F23" s="30"/>
      <c r="G23" s="31"/>
      <c r="H23" s="31"/>
      <c r="I23" s="11"/>
    </row>
    <row r="24" spans="1:10" ht="15.75" customHeight="1">
      <c r="A24" s="32">
        <f>A23+1</f>
        <v>3</v>
      </c>
      <c r="B24" s="330">
        <v>4</v>
      </c>
      <c r="C24" s="347" t="str">
        <f>'El'!H2</f>
        <v>Iekšējie elektroapgādes tīkli</v>
      </c>
      <c r="D24" s="347"/>
      <c r="E24" s="33"/>
      <c r="F24" s="30"/>
      <c r="G24" s="31"/>
      <c r="H24" s="31"/>
      <c r="I24" s="11"/>
      <c r="J24" s="34"/>
    </row>
    <row r="25" spans="1:10" ht="15.75" customHeight="1">
      <c r="A25" s="32">
        <f>A24+1</f>
        <v>4</v>
      </c>
      <c r="B25" s="330">
        <v>5</v>
      </c>
      <c r="C25" s="347" t="str">
        <f>VS!I2</f>
        <v>Apsardzes signalizācija</v>
      </c>
      <c r="D25" s="347"/>
      <c r="E25" s="33"/>
      <c r="F25" s="30"/>
      <c r="G25" s="31"/>
      <c r="H25" s="31"/>
      <c r="I25" s="11"/>
      <c r="J25" s="34"/>
    </row>
    <row r="26" spans="1:10" ht="15.75" customHeight="1">
      <c r="A26" s="32">
        <f>A25+1</f>
        <v>5</v>
      </c>
      <c r="B26" s="330">
        <v>6</v>
      </c>
      <c r="C26" s="347" t="str">
        <f>'Telekom.'!H2</f>
        <v>Telekomunikāciju sistēmas tīkla izbūve.</v>
      </c>
      <c r="D26" s="347"/>
      <c r="E26" s="35"/>
      <c r="F26" s="36"/>
      <c r="G26" s="37"/>
      <c r="H26" s="37"/>
      <c r="I26" s="12"/>
      <c r="J26" s="34"/>
    </row>
    <row r="27" spans="1:9" ht="16.5" thickBot="1">
      <c r="A27" s="38"/>
      <c r="B27" s="331"/>
      <c r="C27" s="347"/>
      <c r="D27" s="347"/>
      <c r="E27" s="39"/>
      <c r="F27" s="40"/>
      <c r="G27" s="41"/>
      <c r="H27" s="41"/>
      <c r="I27" s="42"/>
    </row>
    <row r="28" spans="1:9" ht="15.75" thickBot="1">
      <c r="A28" s="167"/>
      <c r="B28" s="168"/>
      <c r="C28" s="169" t="s">
        <v>49</v>
      </c>
      <c r="D28" s="169"/>
      <c r="E28" s="170"/>
      <c r="F28" s="171"/>
      <c r="G28" s="172"/>
      <c r="H28" s="172"/>
      <c r="I28" s="173"/>
    </row>
    <row r="29" spans="1:9" ht="15" customHeight="1">
      <c r="A29" s="174"/>
      <c r="B29" s="149"/>
      <c r="C29" s="43" t="s">
        <v>66</v>
      </c>
      <c r="D29" s="109" t="s">
        <v>281</v>
      </c>
      <c r="E29" s="175"/>
      <c r="F29" s="176"/>
      <c r="G29" s="176"/>
      <c r="H29" s="176"/>
      <c r="I29" s="177"/>
    </row>
    <row r="30" spans="1:9" ht="15" customHeight="1">
      <c r="A30" s="178"/>
      <c r="B30" s="143"/>
      <c r="C30" s="44" t="s">
        <v>67</v>
      </c>
      <c r="D30" s="110">
        <v>0.003</v>
      </c>
      <c r="E30" s="179"/>
      <c r="F30" s="176"/>
      <c r="G30" s="176"/>
      <c r="H30" s="176"/>
      <c r="I30" s="177"/>
    </row>
    <row r="31" spans="1:9" ht="15" customHeight="1">
      <c r="A31" s="178"/>
      <c r="B31" s="143"/>
      <c r="C31" s="44" t="s">
        <v>68</v>
      </c>
      <c r="D31" s="111" t="s">
        <v>281</v>
      </c>
      <c r="E31" s="179"/>
      <c r="F31" s="176"/>
      <c r="G31" s="176"/>
      <c r="H31" s="176"/>
      <c r="I31" s="177"/>
    </row>
    <row r="32" spans="1:9" ht="15" customHeight="1">
      <c r="A32" s="178"/>
      <c r="B32" s="143"/>
      <c r="C32" s="44" t="s">
        <v>69</v>
      </c>
      <c r="D32" s="112">
        <v>0.2409</v>
      </c>
      <c r="E32" s="179"/>
      <c r="F32" s="176"/>
      <c r="G32" s="176"/>
      <c r="H32" s="176"/>
      <c r="I32" s="177"/>
    </row>
    <row r="33" spans="1:11" ht="15" customHeight="1">
      <c r="A33" s="180"/>
      <c r="B33" s="155"/>
      <c r="C33" s="45" t="s">
        <v>70</v>
      </c>
      <c r="D33" s="113"/>
      <c r="E33" s="181"/>
      <c r="F33" s="182"/>
      <c r="G33" s="182"/>
      <c r="H33" s="182"/>
      <c r="I33" s="182"/>
      <c r="J33" s="114"/>
      <c r="K33" s="114"/>
    </row>
    <row r="34" spans="1:9" ht="15">
      <c r="A34" s="183"/>
      <c r="B34" s="14"/>
      <c r="C34" s="14"/>
      <c r="D34" s="14"/>
      <c r="E34" s="14"/>
      <c r="F34" s="14"/>
      <c r="G34" s="14"/>
      <c r="H34" s="14"/>
      <c r="I34" s="14"/>
    </row>
    <row r="35" spans="1:9" ht="15">
      <c r="A35" s="14" t="s">
        <v>268</v>
      </c>
      <c r="B35" s="14"/>
      <c r="C35" s="14"/>
      <c r="D35" s="14"/>
      <c r="E35" s="14"/>
      <c r="F35" s="14"/>
      <c r="G35" s="14"/>
      <c r="H35" s="14"/>
      <c r="I35" s="14"/>
    </row>
    <row r="36" spans="1:9" ht="15">
      <c r="A36" s="163" t="s">
        <v>52</v>
      </c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14" t="s">
        <v>269</v>
      </c>
      <c r="B38" s="14"/>
      <c r="C38" s="14"/>
      <c r="D38" s="14"/>
      <c r="E38" s="14"/>
      <c r="F38" s="14"/>
      <c r="G38" s="14"/>
      <c r="H38" s="14"/>
      <c r="I38" s="14"/>
    </row>
    <row r="39" spans="1:9" ht="15">
      <c r="A39" s="163" t="s">
        <v>52</v>
      </c>
      <c r="B39" s="14"/>
      <c r="C39" s="14"/>
      <c r="D39" s="14"/>
      <c r="E39" s="14"/>
      <c r="F39" s="14"/>
      <c r="G39" s="14"/>
      <c r="H39" s="14"/>
      <c r="I39" s="14"/>
    </row>
    <row r="40" spans="1:9" ht="15">
      <c r="A40" s="14" t="s">
        <v>272</v>
      </c>
      <c r="B40" s="14"/>
      <c r="C40" s="14"/>
      <c r="D40" s="14"/>
      <c r="E40" s="14"/>
      <c r="F40" s="14"/>
      <c r="G40" s="14"/>
      <c r="H40" s="14"/>
      <c r="I40" s="14"/>
    </row>
    <row r="41" spans="1:9" ht="15">
      <c r="A41" s="183"/>
      <c r="B41" s="14"/>
      <c r="C41" s="14"/>
      <c r="D41" s="14"/>
      <c r="E41" s="14"/>
      <c r="F41" s="14"/>
      <c r="G41" s="14"/>
      <c r="H41" s="14"/>
      <c r="I41" s="14"/>
    </row>
    <row r="42" spans="1:9" ht="1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">
      <c r="A46" s="14"/>
      <c r="B46" s="14"/>
      <c r="C46" s="14"/>
      <c r="D46" s="14"/>
      <c r="E46" s="14"/>
      <c r="F46" s="14"/>
      <c r="G46" s="14"/>
      <c r="H46" s="14"/>
      <c r="I46" s="14"/>
    </row>
  </sheetData>
  <sheetProtection selectLockedCells="1" selectUnlockedCells="1"/>
  <mergeCells count="15">
    <mergeCell ref="C23:D23"/>
    <mergeCell ref="C27:D27"/>
    <mergeCell ref="C26:D26"/>
    <mergeCell ref="C24:D24"/>
    <mergeCell ref="C25:D25"/>
    <mergeCell ref="C8:G8"/>
    <mergeCell ref="C9:G9"/>
    <mergeCell ref="F19:H19"/>
    <mergeCell ref="C21:D21"/>
    <mergeCell ref="C22:D22"/>
    <mergeCell ref="I19:I20"/>
    <mergeCell ref="A19:A20"/>
    <mergeCell ref="B19:B20"/>
    <mergeCell ref="C19:D20"/>
    <mergeCell ref="E19:E2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Q109"/>
  <sheetViews>
    <sheetView view="pageBreakPreview" zoomScaleNormal="90" zoomScaleSheetLayoutView="100" zoomScalePageLayoutView="0" workbookViewId="0" topLeftCell="A10">
      <pane ySplit="2265" topLeftCell="BM15" activePane="bottomLeft" state="split"/>
      <selection pane="topLeft" activeCell="Q10" sqref="Q1:W16384"/>
      <selection pane="bottomLeft" activeCell="F15" sqref="F15:P62"/>
    </sheetView>
  </sheetViews>
  <sheetFormatPr defaultColWidth="9.140625" defaultRowHeight="12.75" outlineLevelRow="1" outlineLevelCol="1"/>
  <cols>
    <col min="1" max="1" width="7.140625" style="46" customWidth="1"/>
    <col min="2" max="2" width="11.00390625" style="46" customWidth="1"/>
    <col min="3" max="3" width="43.8515625" style="14" customWidth="1"/>
    <col min="4" max="4" width="7.28125" style="14" customWidth="1"/>
    <col min="5" max="5" width="8.00390625" style="14" customWidth="1"/>
    <col min="6" max="6" width="7.57421875" style="14" customWidth="1" outlineLevel="1"/>
    <col min="7" max="7" width="10.00390625" style="14" customWidth="1" outlineLevel="1"/>
    <col min="8" max="8" width="9.00390625" style="14" customWidth="1"/>
    <col min="9" max="9" width="11.28125" style="14" customWidth="1"/>
    <col min="10" max="10" width="9.00390625" style="14" customWidth="1"/>
    <col min="11" max="11" width="11.140625" style="14" customWidth="1"/>
    <col min="12" max="12" width="11.28125" style="14" customWidth="1" outlineLevel="1"/>
    <col min="13" max="14" width="11.140625" style="14" customWidth="1"/>
    <col min="15" max="15" width="10.140625" style="14" customWidth="1"/>
    <col min="16" max="16" width="12.00390625" style="14" customWidth="1"/>
    <col min="17" max="17" width="11.421875" style="14" customWidth="1"/>
    <col min="18" max="18" width="12.140625" style="14" customWidth="1"/>
    <col min="19" max="16384" width="9.140625" style="14" customWidth="1"/>
  </cols>
  <sheetData>
    <row r="1" ht="18.75">
      <c r="H1" s="7" t="s">
        <v>72</v>
      </c>
    </row>
    <row r="2" ht="15" customHeight="1">
      <c r="H2" s="223" t="s">
        <v>134</v>
      </c>
    </row>
    <row r="3" spans="1:2" ht="15" customHeight="1">
      <c r="A3" s="14" t="str">
        <f>Kopsav!$A$10</f>
        <v>Pasūtītājs: Ķekavas novada pašvaldības Kultūras aģentūra</v>
      </c>
      <c r="B3" s="14"/>
    </row>
    <row r="4" spans="1:4" ht="15" customHeight="1">
      <c r="A4" s="14" t="str">
        <f>Kopsav!$A$12</f>
        <v>Objekta nosaukums: BIBLIOTĒKAS PAPLAŠINĀŠANA KATLAKALNA TAUTAS NAMĀ</v>
      </c>
      <c r="B4" s="14"/>
      <c r="D4" s="3"/>
    </row>
    <row r="5" spans="1:4" ht="15" customHeight="1">
      <c r="A5" s="14" t="str">
        <f>Kopsav!$A$13</f>
        <v>Objekta adrese:Ķekavas novads, Ķekavas pagasts, Katlakalns, Pļavniekkalna iela 35</v>
      </c>
      <c r="B5" s="14"/>
      <c r="D5" s="13"/>
    </row>
    <row r="6" spans="1:2" ht="15">
      <c r="A6" s="14" t="str">
        <f>Kopsav!$A$14</f>
        <v>Pasūtījuma Nr.: 206</v>
      </c>
      <c r="B6" s="14"/>
    </row>
    <row r="7" spans="1:2" ht="15">
      <c r="A7" s="14"/>
      <c r="B7" s="14"/>
    </row>
    <row r="8" spans="3:16" ht="15">
      <c r="C8" s="48"/>
      <c r="E8" s="49"/>
      <c r="F8" s="49"/>
      <c r="G8" s="49"/>
      <c r="H8" s="48"/>
      <c r="I8" s="48"/>
      <c r="J8" s="48"/>
      <c r="O8" s="50" t="s">
        <v>98</v>
      </c>
      <c r="P8" s="51">
        <f>O99</f>
        <v>0</v>
      </c>
    </row>
    <row r="9" spans="1:16" ht="12.75" customHeight="1">
      <c r="A9" s="52" t="s">
        <v>94</v>
      </c>
      <c r="B9" s="52"/>
      <c r="C9" s="48"/>
      <c r="E9" s="49"/>
      <c r="F9" s="49"/>
      <c r="G9" s="49"/>
      <c r="H9" s="48"/>
      <c r="I9" s="48"/>
      <c r="J9" s="48"/>
      <c r="N9" s="53"/>
      <c r="P9" s="51"/>
    </row>
    <row r="10" spans="1:16" ht="12.75" customHeight="1">
      <c r="A10" s="358" t="s">
        <v>46</v>
      </c>
      <c r="B10" s="359" t="s">
        <v>73</v>
      </c>
      <c r="C10" s="360" t="s">
        <v>74</v>
      </c>
      <c r="D10" s="360" t="s">
        <v>75</v>
      </c>
      <c r="E10" s="364" t="s">
        <v>76</v>
      </c>
      <c r="F10" s="365" t="s">
        <v>77</v>
      </c>
      <c r="G10" s="365"/>
      <c r="H10" s="365"/>
      <c r="I10" s="365"/>
      <c r="J10" s="365"/>
      <c r="K10" s="365"/>
      <c r="L10" s="365" t="s">
        <v>78</v>
      </c>
      <c r="M10" s="365"/>
      <c r="N10" s="365"/>
      <c r="O10" s="365"/>
      <c r="P10" s="365"/>
    </row>
    <row r="11" spans="1:16" ht="12.75" customHeight="1">
      <c r="A11" s="358"/>
      <c r="B11" s="359"/>
      <c r="C11" s="360"/>
      <c r="D11" s="360"/>
      <c r="E11" s="364"/>
      <c r="F11" s="357" t="s">
        <v>79</v>
      </c>
      <c r="G11" s="361" t="s">
        <v>80</v>
      </c>
      <c r="H11" s="361" t="s">
        <v>63</v>
      </c>
      <c r="I11" s="361" t="s">
        <v>64</v>
      </c>
      <c r="J11" s="361" t="s">
        <v>81</v>
      </c>
      <c r="K11" s="356" t="s">
        <v>82</v>
      </c>
      <c r="L11" s="357" t="s">
        <v>62</v>
      </c>
      <c r="M11" s="361" t="s">
        <v>63</v>
      </c>
      <c r="N11" s="361" t="s">
        <v>64</v>
      </c>
      <c r="O11" s="361" t="s">
        <v>65</v>
      </c>
      <c r="P11" s="356" t="s">
        <v>83</v>
      </c>
    </row>
    <row r="12" spans="1:16" ht="46.5" customHeight="1" thickBot="1">
      <c r="A12" s="358"/>
      <c r="B12" s="359"/>
      <c r="C12" s="360"/>
      <c r="D12" s="360"/>
      <c r="E12" s="364"/>
      <c r="F12" s="357"/>
      <c r="G12" s="361"/>
      <c r="H12" s="361"/>
      <c r="I12" s="361"/>
      <c r="J12" s="361"/>
      <c r="K12" s="356"/>
      <c r="L12" s="357"/>
      <c r="M12" s="361"/>
      <c r="N12" s="361"/>
      <c r="O12" s="361"/>
      <c r="P12" s="356"/>
    </row>
    <row r="13" spans="1:16" ht="13.5" customHeight="1" hidden="1" outlineLevel="1" thickBot="1">
      <c r="A13" s="54">
        <v>1</v>
      </c>
      <c r="B13" s="115">
        <f>A13+1</f>
        <v>2</v>
      </c>
      <c r="C13" s="55">
        <f aca="true" t="shared" si="0" ref="C13:P13">B13+1</f>
        <v>3</v>
      </c>
      <c r="D13" s="55">
        <f t="shared" si="0"/>
        <v>4</v>
      </c>
      <c r="E13" s="56">
        <f t="shared" si="0"/>
        <v>5</v>
      </c>
      <c r="F13" s="57">
        <f t="shared" si="0"/>
        <v>6</v>
      </c>
      <c r="G13" s="55">
        <f t="shared" si="0"/>
        <v>7</v>
      </c>
      <c r="H13" s="55">
        <f t="shared" si="0"/>
        <v>8</v>
      </c>
      <c r="I13" s="55">
        <f t="shared" si="0"/>
        <v>9</v>
      </c>
      <c r="J13" s="55">
        <f t="shared" si="0"/>
        <v>10</v>
      </c>
      <c r="K13" s="56">
        <f t="shared" si="0"/>
        <v>11</v>
      </c>
      <c r="L13" s="57">
        <f t="shared" si="0"/>
        <v>12</v>
      </c>
      <c r="M13" s="55">
        <f t="shared" si="0"/>
        <v>13</v>
      </c>
      <c r="N13" s="55">
        <f t="shared" si="0"/>
        <v>14</v>
      </c>
      <c r="O13" s="55">
        <f t="shared" si="0"/>
        <v>15</v>
      </c>
      <c r="P13" s="56">
        <f t="shared" si="0"/>
        <v>16</v>
      </c>
    </row>
    <row r="14" spans="1:16" ht="15" collapsed="1">
      <c r="A14" s="58"/>
      <c r="B14" s="116"/>
      <c r="C14" s="59"/>
      <c r="D14" s="60"/>
      <c r="E14" s="61"/>
      <c r="F14" s="62"/>
      <c r="G14" s="63"/>
      <c r="H14" s="63"/>
      <c r="I14" s="63"/>
      <c r="J14" s="63"/>
      <c r="K14" s="64"/>
      <c r="L14" s="62"/>
      <c r="M14" s="63"/>
      <c r="N14" s="63"/>
      <c r="O14" s="63"/>
      <c r="P14" s="64"/>
    </row>
    <row r="15" spans="1:16" ht="15">
      <c r="A15" s="65">
        <v>1</v>
      </c>
      <c r="B15" s="117"/>
      <c r="C15" s="215" t="s">
        <v>104</v>
      </c>
      <c r="D15" s="67"/>
      <c r="E15" s="68"/>
      <c r="F15" s="69"/>
      <c r="G15" s="70"/>
      <c r="H15" s="70"/>
      <c r="I15" s="70"/>
      <c r="J15" s="70"/>
      <c r="K15" s="71"/>
      <c r="L15" s="69"/>
      <c r="M15" s="70"/>
      <c r="N15" s="70"/>
      <c r="O15" s="70"/>
      <c r="P15" s="71"/>
    </row>
    <row r="16" spans="1:16" ht="15">
      <c r="A16" s="65">
        <f>A15+1</f>
        <v>2</v>
      </c>
      <c r="B16" s="117" t="s">
        <v>2</v>
      </c>
      <c r="C16" s="66" t="s">
        <v>105</v>
      </c>
      <c r="D16" s="67" t="s">
        <v>71</v>
      </c>
      <c r="E16" s="68">
        <v>152.4</v>
      </c>
      <c r="F16" s="69"/>
      <c r="G16" s="70"/>
      <c r="H16" s="70"/>
      <c r="I16" s="70"/>
      <c r="J16" s="70"/>
      <c r="K16" s="71"/>
      <c r="L16" s="69"/>
      <c r="M16" s="70"/>
      <c r="N16" s="70"/>
      <c r="O16" s="70"/>
      <c r="P16" s="71"/>
    </row>
    <row r="17" spans="1:16" ht="15">
      <c r="A17" s="65">
        <f>A16+1</f>
        <v>3</v>
      </c>
      <c r="B17" s="117" t="s">
        <v>2</v>
      </c>
      <c r="C17" s="66" t="s">
        <v>106</v>
      </c>
      <c r="D17" s="67" t="s">
        <v>71</v>
      </c>
      <c r="E17" s="68">
        <v>152.4</v>
      </c>
      <c r="F17" s="69"/>
      <c r="G17" s="70"/>
      <c r="H17" s="70"/>
      <c r="I17" s="70"/>
      <c r="J17" s="70"/>
      <c r="K17" s="71"/>
      <c r="L17" s="69"/>
      <c r="M17" s="70"/>
      <c r="N17" s="70"/>
      <c r="O17" s="70"/>
      <c r="P17" s="71"/>
    </row>
    <row r="18" spans="1:16" ht="15">
      <c r="A18" s="65">
        <f aca="true" t="shared" si="1" ref="A18:A86">A17+1</f>
        <v>4</v>
      </c>
      <c r="B18" s="117" t="s">
        <v>2</v>
      </c>
      <c r="C18" s="66" t="s">
        <v>107</v>
      </c>
      <c r="D18" s="67" t="s">
        <v>71</v>
      </c>
      <c r="E18" s="68">
        <v>46.025</v>
      </c>
      <c r="F18" s="69"/>
      <c r="G18" s="70"/>
      <c r="H18" s="70"/>
      <c r="I18" s="70"/>
      <c r="J18" s="70"/>
      <c r="K18" s="71"/>
      <c r="L18" s="69"/>
      <c r="M18" s="70"/>
      <c r="N18" s="70"/>
      <c r="O18" s="70"/>
      <c r="P18" s="71"/>
    </row>
    <row r="19" spans="1:16" ht="30">
      <c r="A19" s="65">
        <f t="shared" si="1"/>
        <v>5</v>
      </c>
      <c r="B19" s="117" t="s">
        <v>2</v>
      </c>
      <c r="C19" s="66" t="s">
        <v>109</v>
      </c>
      <c r="D19" s="67" t="s">
        <v>108</v>
      </c>
      <c r="E19" s="68">
        <v>1</v>
      </c>
      <c r="F19" s="69"/>
      <c r="G19" s="70"/>
      <c r="H19" s="70"/>
      <c r="I19" s="70"/>
      <c r="J19" s="70"/>
      <c r="K19" s="71"/>
      <c r="L19" s="69"/>
      <c r="M19" s="70"/>
      <c r="N19" s="70"/>
      <c r="O19" s="70"/>
      <c r="P19" s="71"/>
    </row>
    <row r="20" spans="1:16" ht="15">
      <c r="A20" s="65">
        <f t="shared" si="1"/>
        <v>6</v>
      </c>
      <c r="B20" s="117" t="s">
        <v>2</v>
      </c>
      <c r="C20" s="66" t="s">
        <v>110</v>
      </c>
      <c r="D20" s="67" t="s">
        <v>108</v>
      </c>
      <c r="E20" s="68">
        <v>1</v>
      </c>
      <c r="F20" s="69"/>
      <c r="G20" s="70"/>
      <c r="H20" s="70"/>
      <c r="I20" s="70"/>
      <c r="J20" s="70"/>
      <c r="K20" s="71"/>
      <c r="L20" s="69"/>
      <c r="M20" s="70"/>
      <c r="N20" s="70"/>
      <c r="O20" s="70"/>
      <c r="P20" s="71"/>
    </row>
    <row r="21" spans="1:16" ht="30">
      <c r="A21" s="65">
        <f t="shared" si="1"/>
        <v>7</v>
      </c>
      <c r="B21" s="117" t="s">
        <v>2</v>
      </c>
      <c r="C21" s="66" t="s">
        <v>111</v>
      </c>
      <c r="D21" s="67" t="s">
        <v>71</v>
      </c>
      <c r="E21" s="68">
        <v>2</v>
      </c>
      <c r="F21" s="69"/>
      <c r="G21" s="70"/>
      <c r="H21" s="70"/>
      <c r="I21" s="70"/>
      <c r="J21" s="70"/>
      <c r="K21" s="71"/>
      <c r="L21" s="69"/>
      <c r="M21" s="70"/>
      <c r="N21" s="70"/>
      <c r="O21" s="70"/>
      <c r="P21" s="71"/>
    </row>
    <row r="22" spans="1:16" ht="15">
      <c r="A22" s="65">
        <f t="shared" si="1"/>
        <v>8</v>
      </c>
      <c r="B22" s="117" t="s">
        <v>2</v>
      </c>
      <c r="C22" s="66" t="s">
        <v>112</v>
      </c>
      <c r="D22" s="67" t="s">
        <v>71</v>
      </c>
      <c r="E22" s="68">
        <v>4.5</v>
      </c>
      <c r="F22" s="69"/>
      <c r="G22" s="70"/>
      <c r="H22" s="70"/>
      <c r="I22" s="70"/>
      <c r="J22" s="70"/>
      <c r="K22" s="71"/>
      <c r="L22" s="69"/>
      <c r="M22" s="70"/>
      <c r="N22" s="70"/>
      <c r="O22" s="70"/>
      <c r="P22" s="71"/>
    </row>
    <row r="23" spans="1:16" ht="15">
      <c r="A23" s="65">
        <f t="shared" si="1"/>
        <v>9</v>
      </c>
      <c r="B23" s="117" t="s">
        <v>2</v>
      </c>
      <c r="C23" s="66" t="s">
        <v>113</v>
      </c>
      <c r="D23" s="67" t="s">
        <v>131</v>
      </c>
      <c r="E23" s="68">
        <v>10</v>
      </c>
      <c r="F23" s="69"/>
      <c r="G23" s="70"/>
      <c r="H23" s="70"/>
      <c r="I23" s="70"/>
      <c r="J23" s="70"/>
      <c r="K23" s="71"/>
      <c r="L23" s="69"/>
      <c r="M23" s="70"/>
      <c r="N23" s="70"/>
      <c r="O23" s="70"/>
      <c r="P23" s="71"/>
    </row>
    <row r="24" spans="1:16" ht="15">
      <c r="A24" s="65">
        <f t="shared" si="1"/>
        <v>10</v>
      </c>
      <c r="B24" s="117" t="s">
        <v>2</v>
      </c>
      <c r="C24" s="66" t="s">
        <v>114</v>
      </c>
      <c r="D24" s="67" t="s">
        <v>71</v>
      </c>
      <c r="E24" s="68">
        <v>16.5</v>
      </c>
      <c r="F24" s="69"/>
      <c r="G24" s="70"/>
      <c r="H24" s="70"/>
      <c r="I24" s="70"/>
      <c r="J24" s="70"/>
      <c r="K24" s="71"/>
      <c r="L24" s="69"/>
      <c r="M24" s="70"/>
      <c r="N24" s="70"/>
      <c r="O24" s="70"/>
      <c r="P24" s="71"/>
    </row>
    <row r="25" spans="1:16" ht="15">
      <c r="A25" s="65">
        <f t="shared" si="1"/>
        <v>11</v>
      </c>
      <c r="B25" s="117" t="s">
        <v>2</v>
      </c>
      <c r="C25" s="66" t="s">
        <v>115</v>
      </c>
      <c r="D25" s="67" t="s">
        <v>108</v>
      </c>
      <c r="E25" s="68">
        <v>1</v>
      </c>
      <c r="F25" s="69"/>
      <c r="G25" s="70"/>
      <c r="H25" s="70"/>
      <c r="I25" s="70"/>
      <c r="J25" s="70"/>
      <c r="K25" s="71"/>
      <c r="L25" s="69"/>
      <c r="M25" s="70"/>
      <c r="N25" s="70"/>
      <c r="O25" s="70"/>
      <c r="P25" s="71"/>
    </row>
    <row r="26" spans="1:16" ht="15">
      <c r="A26" s="65">
        <f t="shared" si="1"/>
        <v>12</v>
      </c>
      <c r="B26" s="117" t="s">
        <v>2</v>
      </c>
      <c r="C26" s="66" t="s">
        <v>116</v>
      </c>
      <c r="D26" s="67" t="s">
        <v>108</v>
      </c>
      <c r="E26" s="68">
        <v>1</v>
      </c>
      <c r="F26" s="69"/>
      <c r="G26" s="70"/>
      <c r="H26" s="70"/>
      <c r="I26" s="70"/>
      <c r="J26" s="70"/>
      <c r="K26" s="71"/>
      <c r="L26" s="69"/>
      <c r="M26" s="70"/>
      <c r="N26" s="70"/>
      <c r="O26" s="70"/>
      <c r="P26" s="71"/>
    </row>
    <row r="27" spans="1:16" ht="15">
      <c r="A27" s="65">
        <f t="shared" si="1"/>
        <v>13</v>
      </c>
      <c r="B27" s="117" t="s">
        <v>2</v>
      </c>
      <c r="C27" s="66" t="s">
        <v>132</v>
      </c>
      <c r="D27" s="67" t="s">
        <v>130</v>
      </c>
      <c r="E27" s="68">
        <v>7.6146</v>
      </c>
      <c r="F27" s="69"/>
      <c r="G27" s="70"/>
      <c r="H27" s="70"/>
      <c r="I27" s="70"/>
      <c r="J27" s="70"/>
      <c r="K27" s="71"/>
      <c r="L27" s="69"/>
      <c r="M27" s="70"/>
      <c r="N27" s="70"/>
      <c r="O27" s="70"/>
      <c r="P27" s="71"/>
    </row>
    <row r="28" spans="1:16" ht="15">
      <c r="A28" s="65">
        <f t="shared" si="1"/>
        <v>14</v>
      </c>
      <c r="B28" s="117" t="s">
        <v>2</v>
      </c>
      <c r="C28" s="66" t="s">
        <v>133</v>
      </c>
      <c r="D28" s="67" t="s">
        <v>130</v>
      </c>
      <c r="E28" s="68">
        <v>47.15335</v>
      </c>
      <c r="F28" s="69"/>
      <c r="G28" s="70"/>
      <c r="H28" s="70"/>
      <c r="I28" s="70"/>
      <c r="J28" s="70"/>
      <c r="K28" s="71"/>
      <c r="L28" s="69"/>
      <c r="M28" s="70"/>
      <c r="N28" s="70"/>
      <c r="O28" s="70"/>
      <c r="P28" s="71"/>
    </row>
    <row r="29" spans="1:16" ht="15">
      <c r="A29" s="65">
        <f t="shared" si="1"/>
        <v>15</v>
      </c>
      <c r="B29" s="117"/>
      <c r="C29" s="215" t="s">
        <v>150</v>
      </c>
      <c r="D29" s="67"/>
      <c r="E29" s="68"/>
      <c r="F29" s="69"/>
      <c r="G29" s="70"/>
      <c r="H29" s="70"/>
      <c r="I29" s="70"/>
      <c r="J29" s="70"/>
      <c r="K29" s="71"/>
      <c r="L29" s="69"/>
      <c r="M29" s="70"/>
      <c r="N29" s="70"/>
      <c r="O29" s="70"/>
      <c r="P29" s="71"/>
    </row>
    <row r="30" spans="1:16" ht="15">
      <c r="A30" s="65">
        <f t="shared" si="1"/>
        <v>16</v>
      </c>
      <c r="B30" s="117" t="s">
        <v>3</v>
      </c>
      <c r="C30" s="66" t="s">
        <v>149</v>
      </c>
      <c r="D30" s="67" t="s">
        <v>130</v>
      </c>
      <c r="E30" s="68">
        <v>0.8139600000000001</v>
      </c>
      <c r="F30" s="69"/>
      <c r="G30" s="70"/>
      <c r="H30" s="70"/>
      <c r="I30" s="70"/>
      <c r="J30" s="70"/>
      <c r="K30" s="71"/>
      <c r="L30" s="69"/>
      <c r="M30" s="70"/>
      <c r="N30" s="70"/>
      <c r="O30" s="70"/>
      <c r="P30" s="71"/>
    </row>
    <row r="31" spans="1:16" ht="15">
      <c r="A31" s="65">
        <f t="shared" si="1"/>
        <v>17</v>
      </c>
      <c r="B31" s="117" t="s">
        <v>3</v>
      </c>
      <c r="C31" s="66" t="s">
        <v>147</v>
      </c>
      <c r="D31" s="67" t="s">
        <v>129</v>
      </c>
      <c r="E31" s="68">
        <v>654.56</v>
      </c>
      <c r="F31" s="69"/>
      <c r="G31" s="70"/>
      <c r="H31" s="70"/>
      <c r="I31" s="70"/>
      <c r="J31" s="70"/>
      <c r="K31" s="71"/>
      <c r="L31" s="69"/>
      <c r="M31" s="70"/>
      <c r="N31" s="70"/>
      <c r="O31" s="70"/>
      <c r="P31" s="71"/>
    </row>
    <row r="32" spans="1:16" ht="15">
      <c r="A32" s="65">
        <f t="shared" si="1"/>
        <v>18</v>
      </c>
      <c r="B32" s="117"/>
      <c r="C32" s="72" t="s">
        <v>120</v>
      </c>
      <c r="D32" s="67" t="s">
        <v>129</v>
      </c>
      <c r="E32" s="68">
        <v>315.2</v>
      </c>
      <c r="F32" s="69"/>
      <c r="G32" s="70"/>
      <c r="H32" s="70"/>
      <c r="I32" s="70"/>
      <c r="J32" s="70"/>
      <c r="K32" s="71"/>
      <c r="L32" s="69"/>
      <c r="M32" s="70"/>
      <c r="N32" s="70"/>
      <c r="O32" s="70"/>
      <c r="P32" s="71"/>
    </row>
    <row r="33" spans="1:16" ht="15">
      <c r="A33" s="65">
        <f t="shared" si="1"/>
        <v>19</v>
      </c>
      <c r="B33" s="117"/>
      <c r="C33" s="72" t="s">
        <v>121</v>
      </c>
      <c r="D33" s="67" t="s">
        <v>129</v>
      </c>
      <c r="E33" s="68">
        <v>91</v>
      </c>
      <c r="F33" s="69"/>
      <c r="G33" s="70"/>
      <c r="H33" s="70"/>
      <c r="I33" s="70"/>
      <c r="J33" s="70"/>
      <c r="K33" s="71"/>
      <c r="L33" s="69"/>
      <c r="M33" s="70"/>
      <c r="N33" s="70"/>
      <c r="O33" s="70"/>
      <c r="P33" s="71"/>
    </row>
    <row r="34" spans="1:16" ht="15">
      <c r="A34" s="65">
        <f t="shared" si="1"/>
        <v>20</v>
      </c>
      <c r="B34" s="117"/>
      <c r="C34" s="72" t="s">
        <v>122</v>
      </c>
      <c r="D34" s="67" t="s">
        <v>129</v>
      </c>
      <c r="E34" s="68">
        <v>82</v>
      </c>
      <c r="F34" s="69"/>
      <c r="G34" s="70"/>
      <c r="H34" s="70"/>
      <c r="I34" s="70"/>
      <c r="J34" s="70"/>
      <c r="K34" s="71"/>
      <c r="L34" s="69"/>
      <c r="M34" s="70"/>
      <c r="N34" s="70"/>
      <c r="O34" s="70"/>
      <c r="P34" s="71"/>
    </row>
    <row r="35" spans="1:16" ht="15">
      <c r="A35" s="65">
        <f t="shared" si="1"/>
        <v>21</v>
      </c>
      <c r="B35" s="117"/>
      <c r="C35" s="72" t="s">
        <v>123</v>
      </c>
      <c r="D35" s="67" t="s">
        <v>129</v>
      </c>
      <c r="E35" s="68">
        <v>50.2</v>
      </c>
      <c r="F35" s="69"/>
      <c r="G35" s="70"/>
      <c r="H35" s="70"/>
      <c r="I35" s="70"/>
      <c r="J35" s="70"/>
      <c r="K35" s="71"/>
      <c r="L35" s="69"/>
      <c r="M35" s="70"/>
      <c r="N35" s="70"/>
      <c r="O35" s="70"/>
      <c r="P35" s="71"/>
    </row>
    <row r="36" spans="1:16" ht="15">
      <c r="A36" s="65">
        <f t="shared" si="1"/>
        <v>22</v>
      </c>
      <c r="B36" s="117"/>
      <c r="C36" s="72" t="s">
        <v>117</v>
      </c>
      <c r="D36" s="67" t="s">
        <v>129</v>
      </c>
      <c r="E36" s="68">
        <v>43.4</v>
      </c>
      <c r="F36" s="69"/>
      <c r="G36" s="70"/>
      <c r="H36" s="70"/>
      <c r="I36" s="70"/>
      <c r="J36" s="70"/>
      <c r="K36" s="71"/>
      <c r="L36" s="69"/>
      <c r="M36" s="70"/>
      <c r="N36" s="70"/>
      <c r="O36" s="70"/>
      <c r="P36" s="71"/>
    </row>
    <row r="37" spans="1:16" ht="15">
      <c r="A37" s="65">
        <f t="shared" si="1"/>
        <v>23</v>
      </c>
      <c r="B37" s="117"/>
      <c r="C37" s="72" t="s">
        <v>118</v>
      </c>
      <c r="D37" s="67" t="s">
        <v>129</v>
      </c>
      <c r="E37" s="68">
        <v>11.4</v>
      </c>
      <c r="F37" s="69"/>
      <c r="G37" s="70"/>
      <c r="H37" s="70"/>
      <c r="I37" s="70"/>
      <c r="J37" s="70"/>
      <c r="K37" s="71"/>
      <c r="L37" s="69"/>
      <c r="M37" s="70"/>
      <c r="N37" s="70"/>
      <c r="O37" s="70"/>
      <c r="P37" s="71"/>
    </row>
    <row r="38" spans="1:16" ht="15">
      <c r="A38" s="65">
        <f t="shared" si="1"/>
        <v>24</v>
      </c>
      <c r="B38" s="117"/>
      <c r="C38" s="72" t="s">
        <v>119</v>
      </c>
      <c r="D38" s="67" t="s">
        <v>129</v>
      </c>
      <c r="E38" s="68">
        <v>21.3</v>
      </c>
      <c r="F38" s="69"/>
      <c r="G38" s="70"/>
      <c r="H38" s="70"/>
      <c r="I38" s="70"/>
      <c r="J38" s="70"/>
      <c r="K38" s="71"/>
      <c r="L38" s="69"/>
      <c r="M38" s="70"/>
      <c r="N38" s="70"/>
      <c r="O38" s="70"/>
      <c r="P38" s="71"/>
    </row>
    <row r="39" spans="1:16" ht="15">
      <c r="A39" s="65">
        <f t="shared" si="1"/>
        <v>25</v>
      </c>
      <c r="B39" s="117"/>
      <c r="C39" s="72" t="s">
        <v>128</v>
      </c>
      <c r="D39" s="67" t="s">
        <v>129</v>
      </c>
      <c r="E39" s="68">
        <v>21.6</v>
      </c>
      <c r="F39" s="69"/>
      <c r="G39" s="70"/>
      <c r="H39" s="70"/>
      <c r="I39" s="70"/>
      <c r="J39" s="70"/>
      <c r="K39" s="71"/>
      <c r="L39" s="69"/>
      <c r="M39" s="70"/>
      <c r="N39" s="70"/>
      <c r="O39" s="70"/>
      <c r="P39" s="71"/>
    </row>
    <row r="40" spans="1:16" ht="15">
      <c r="A40" s="65">
        <f t="shared" si="1"/>
        <v>26</v>
      </c>
      <c r="B40" s="117"/>
      <c r="C40" s="72" t="s">
        <v>148</v>
      </c>
      <c r="D40" s="67" t="s">
        <v>129</v>
      </c>
      <c r="E40" s="68">
        <v>1.76</v>
      </c>
      <c r="F40" s="69"/>
      <c r="G40" s="70"/>
      <c r="H40" s="70"/>
      <c r="I40" s="70"/>
      <c r="J40" s="70"/>
      <c r="K40" s="71"/>
      <c r="L40" s="69"/>
      <c r="M40" s="70"/>
      <c r="N40" s="70"/>
      <c r="O40" s="70"/>
      <c r="P40" s="71"/>
    </row>
    <row r="41" spans="1:16" ht="15">
      <c r="A41" s="65">
        <f t="shared" si="1"/>
        <v>27</v>
      </c>
      <c r="B41" s="117"/>
      <c r="C41" s="72" t="s">
        <v>124</v>
      </c>
      <c r="D41" s="67" t="s">
        <v>129</v>
      </c>
      <c r="E41" s="68">
        <v>14.2</v>
      </c>
      <c r="F41" s="69"/>
      <c r="G41" s="70"/>
      <c r="H41" s="70"/>
      <c r="I41" s="70"/>
      <c r="J41" s="70"/>
      <c r="K41" s="71"/>
      <c r="L41" s="69"/>
      <c r="M41" s="70"/>
      <c r="N41" s="70"/>
      <c r="O41" s="70"/>
      <c r="P41" s="71"/>
    </row>
    <row r="42" spans="1:16" ht="15">
      <c r="A42" s="65">
        <f t="shared" si="1"/>
        <v>28</v>
      </c>
      <c r="B42" s="117"/>
      <c r="C42" s="72" t="s">
        <v>127</v>
      </c>
      <c r="D42" s="67" t="s">
        <v>129</v>
      </c>
      <c r="E42" s="68">
        <v>2.5</v>
      </c>
      <c r="F42" s="69"/>
      <c r="G42" s="70"/>
      <c r="H42" s="70"/>
      <c r="I42" s="70"/>
      <c r="J42" s="70"/>
      <c r="K42" s="71"/>
      <c r="L42" s="69"/>
      <c r="M42" s="70"/>
      <c r="N42" s="70"/>
      <c r="O42" s="70"/>
      <c r="P42" s="71"/>
    </row>
    <row r="43" spans="1:16" ht="15">
      <c r="A43" s="65">
        <f t="shared" si="1"/>
        <v>29</v>
      </c>
      <c r="B43" s="117"/>
      <c r="C43" s="72" t="s">
        <v>126</v>
      </c>
      <c r="D43" s="67" t="s">
        <v>131</v>
      </c>
      <c r="E43" s="68">
        <v>15</v>
      </c>
      <c r="F43" s="69"/>
      <c r="G43" s="70"/>
      <c r="H43" s="70"/>
      <c r="I43" s="70"/>
      <c r="J43" s="70"/>
      <c r="K43" s="71"/>
      <c r="L43" s="69"/>
      <c r="M43" s="70"/>
      <c r="N43" s="70"/>
      <c r="O43" s="70"/>
      <c r="P43" s="71"/>
    </row>
    <row r="44" spans="1:16" ht="15">
      <c r="A44" s="65">
        <f t="shared" si="1"/>
        <v>30</v>
      </c>
      <c r="B44" s="117"/>
      <c r="C44" s="72" t="s">
        <v>125</v>
      </c>
      <c r="D44" s="67" t="s">
        <v>130</v>
      </c>
      <c r="E44" s="68">
        <v>0.09</v>
      </c>
      <c r="F44" s="69"/>
      <c r="G44" s="70"/>
      <c r="H44" s="70"/>
      <c r="I44" s="70"/>
      <c r="J44" s="70"/>
      <c r="K44" s="71"/>
      <c r="L44" s="69"/>
      <c r="M44" s="70"/>
      <c r="N44" s="70"/>
      <c r="O44" s="70"/>
      <c r="P44" s="71"/>
    </row>
    <row r="45" spans="1:16" ht="15">
      <c r="A45" s="65">
        <f t="shared" si="1"/>
        <v>31</v>
      </c>
      <c r="B45" s="117"/>
      <c r="C45" s="215" t="s">
        <v>151</v>
      </c>
      <c r="D45" s="67"/>
      <c r="E45" s="68"/>
      <c r="F45" s="69"/>
      <c r="G45" s="70"/>
      <c r="H45" s="70"/>
      <c r="I45" s="70"/>
      <c r="J45" s="70"/>
      <c r="K45" s="71"/>
      <c r="L45" s="69"/>
      <c r="M45" s="70"/>
      <c r="N45" s="70"/>
      <c r="O45" s="70"/>
      <c r="P45" s="71"/>
    </row>
    <row r="46" spans="1:16" ht="45">
      <c r="A46" s="65">
        <f t="shared" si="1"/>
        <v>32</v>
      </c>
      <c r="B46" s="117" t="s">
        <v>4</v>
      </c>
      <c r="C46" s="257" t="s">
        <v>13</v>
      </c>
      <c r="D46" s="67" t="s">
        <v>71</v>
      </c>
      <c r="E46" s="68">
        <v>6.5</v>
      </c>
      <c r="F46" s="69"/>
      <c r="G46" s="70"/>
      <c r="H46" s="70"/>
      <c r="I46" s="70"/>
      <c r="J46" s="70"/>
      <c r="K46" s="71"/>
      <c r="L46" s="69"/>
      <c r="M46" s="70"/>
      <c r="N46" s="70"/>
      <c r="O46" s="70"/>
      <c r="P46" s="71"/>
    </row>
    <row r="47" spans="1:16" ht="46.5" customHeight="1">
      <c r="A47" s="65">
        <f t="shared" si="1"/>
        <v>33</v>
      </c>
      <c r="B47" s="117" t="s">
        <v>4</v>
      </c>
      <c r="C47" s="257" t="s">
        <v>17</v>
      </c>
      <c r="D47" s="67" t="s">
        <v>71</v>
      </c>
      <c r="E47" s="68">
        <v>4</v>
      </c>
      <c r="F47" s="69"/>
      <c r="G47" s="70"/>
      <c r="H47" s="70"/>
      <c r="I47" s="70"/>
      <c r="J47" s="70"/>
      <c r="K47" s="71"/>
      <c r="L47" s="69"/>
      <c r="M47" s="70"/>
      <c r="N47" s="70"/>
      <c r="O47" s="70"/>
      <c r="P47" s="71"/>
    </row>
    <row r="48" spans="1:16" ht="45">
      <c r="A48" s="65">
        <f t="shared" si="1"/>
        <v>34</v>
      </c>
      <c r="B48" s="117" t="s">
        <v>4</v>
      </c>
      <c r="C48" s="257" t="s">
        <v>14</v>
      </c>
      <c r="D48" s="67" t="s">
        <v>71</v>
      </c>
      <c r="E48" s="68">
        <v>7.6</v>
      </c>
      <c r="F48" s="69"/>
      <c r="G48" s="70"/>
      <c r="H48" s="70"/>
      <c r="I48" s="70"/>
      <c r="J48" s="70"/>
      <c r="K48" s="71"/>
      <c r="L48" s="69"/>
      <c r="M48" s="70"/>
      <c r="N48" s="70"/>
      <c r="O48" s="70"/>
      <c r="P48" s="71"/>
    </row>
    <row r="49" spans="1:17" ht="30">
      <c r="A49" s="65">
        <f t="shared" si="1"/>
        <v>35</v>
      </c>
      <c r="B49" s="117" t="s">
        <v>4</v>
      </c>
      <c r="C49" s="257" t="s">
        <v>15</v>
      </c>
      <c r="D49" s="67" t="s">
        <v>71</v>
      </c>
      <c r="E49" s="68">
        <v>9.2</v>
      </c>
      <c r="F49" s="69"/>
      <c r="G49" s="70"/>
      <c r="H49" s="70"/>
      <c r="I49" s="70"/>
      <c r="J49" s="70"/>
      <c r="K49" s="71"/>
      <c r="L49" s="69"/>
      <c r="M49" s="70"/>
      <c r="N49" s="70"/>
      <c r="O49" s="70"/>
      <c r="P49" s="71"/>
      <c r="Q49" s="224"/>
    </row>
    <row r="50" spans="1:16" ht="15">
      <c r="A50" s="65">
        <f t="shared" si="1"/>
        <v>36</v>
      </c>
      <c r="B50" s="117"/>
      <c r="C50" s="215" t="s">
        <v>255</v>
      </c>
      <c r="D50" s="67"/>
      <c r="E50" s="68"/>
      <c r="F50" s="69"/>
      <c r="G50" s="70"/>
      <c r="H50" s="70"/>
      <c r="I50" s="70"/>
      <c r="J50" s="70"/>
      <c r="K50" s="71"/>
      <c r="L50" s="69"/>
      <c r="M50" s="70"/>
      <c r="N50" s="70"/>
      <c r="O50" s="70"/>
      <c r="P50" s="71"/>
    </row>
    <row r="51" spans="1:16" ht="30">
      <c r="A51" s="65">
        <f t="shared" si="1"/>
        <v>37</v>
      </c>
      <c r="B51" s="117" t="s">
        <v>4</v>
      </c>
      <c r="C51" s="66" t="s">
        <v>11</v>
      </c>
      <c r="D51" s="67" t="s">
        <v>71</v>
      </c>
      <c r="E51" s="68">
        <v>139.7</v>
      </c>
      <c r="F51" s="69"/>
      <c r="G51" s="70"/>
      <c r="H51" s="70"/>
      <c r="I51" s="70"/>
      <c r="J51" s="70"/>
      <c r="K51" s="71"/>
      <c r="L51" s="69"/>
      <c r="M51" s="70"/>
      <c r="N51" s="70"/>
      <c r="O51" s="70"/>
      <c r="P51" s="71"/>
    </row>
    <row r="52" spans="1:16" ht="30">
      <c r="A52" s="65">
        <f t="shared" si="1"/>
        <v>38</v>
      </c>
      <c r="B52" s="117" t="s">
        <v>4</v>
      </c>
      <c r="C52" s="66" t="s">
        <v>12</v>
      </c>
      <c r="D52" s="67" t="s">
        <v>71</v>
      </c>
      <c r="E52" s="68">
        <v>13</v>
      </c>
      <c r="F52" s="69"/>
      <c r="G52" s="70"/>
      <c r="H52" s="70"/>
      <c r="I52" s="70"/>
      <c r="J52" s="70"/>
      <c r="K52" s="71"/>
      <c r="L52" s="69"/>
      <c r="M52" s="70"/>
      <c r="N52" s="70"/>
      <c r="O52" s="70"/>
      <c r="P52" s="71"/>
    </row>
    <row r="53" spans="1:16" ht="15">
      <c r="A53" s="65">
        <f t="shared" si="1"/>
        <v>39</v>
      </c>
      <c r="B53" s="117"/>
      <c r="C53" s="215" t="s">
        <v>258</v>
      </c>
      <c r="D53" s="67"/>
      <c r="E53" s="68"/>
      <c r="F53" s="69"/>
      <c r="G53" s="70"/>
      <c r="H53" s="70"/>
      <c r="I53" s="70"/>
      <c r="J53" s="70"/>
      <c r="K53" s="71"/>
      <c r="L53" s="69"/>
      <c r="M53" s="70"/>
      <c r="N53" s="70"/>
      <c r="O53" s="70"/>
      <c r="P53" s="71"/>
    </row>
    <row r="54" spans="1:16" ht="15">
      <c r="A54" s="65">
        <f t="shared" si="1"/>
        <v>40</v>
      </c>
      <c r="B54" s="117" t="s">
        <v>5</v>
      </c>
      <c r="C54" s="66" t="s">
        <v>1</v>
      </c>
      <c r="D54" s="67" t="s">
        <v>71</v>
      </c>
      <c r="E54" s="68">
        <v>13.6</v>
      </c>
      <c r="F54" s="69"/>
      <c r="G54" s="70"/>
      <c r="H54" s="70"/>
      <c r="I54" s="70"/>
      <c r="J54" s="70"/>
      <c r="K54" s="71"/>
      <c r="L54" s="69"/>
      <c r="M54" s="70"/>
      <c r="N54" s="70"/>
      <c r="O54" s="70"/>
      <c r="P54" s="71"/>
    </row>
    <row r="55" spans="1:16" ht="15">
      <c r="A55" s="65">
        <f t="shared" si="1"/>
        <v>41</v>
      </c>
      <c r="B55" s="117" t="s">
        <v>4</v>
      </c>
      <c r="C55" s="66" t="s">
        <v>0</v>
      </c>
      <c r="D55" s="67" t="s">
        <v>71</v>
      </c>
      <c r="E55" s="68">
        <v>140.9</v>
      </c>
      <c r="F55" s="69"/>
      <c r="G55" s="70"/>
      <c r="H55" s="70"/>
      <c r="I55" s="70"/>
      <c r="J55" s="70"/>
      <c r="K55" s="71"/>
      <c r="L55" s="69"/>
      <c r="M55" s="70"/>
      <c r="N55" s="70"/>
      <c r="O55" s="70"/>
      <c r="P55" s="71"/>
    </row>
    <row r="56" spans="1:16" ht="15">
      <c r="A56" s="65">
        <f t="shared" si="1"/>
        <v>42</v>
      </c>
      <c r="B56" s="117"/>
      <c r="C56" s="215" t="s">
        <v>152</v>
      </c>
      <c r="D56" s="67"/>
      <c r="E56" s="68"/>
      <c r="F56" s="69"/>
      <c r="G56" s="70"/>
      <c r="H56" s="70"/>
      <c r="I56" s="70"/>
      <c r="J56" s="70"/>
      <c r="K56" s="71"/>
      <c r="L56" s="69"/>
      <c r="M56" s="70"/>
      <c r="N56" s="70"/>
      <c r="O56" s="70"/>
      <c r="P56" s="71"/>
    </row>
    <row r="57" spans="1:16" ht="15">
      <c r="A57" s="65">
        <f t="shared" si="1"/>
        <v>43</v>
      </c>
      <c r="B57" s="117" t="s">
        <v>4</v>
      </c>
      <c r="C57" s="257" t="s">
        <v>242</v>
      </c>
      <c r="D57" s="67" t="s">
        <v>108</v>
      </c>
      <c r="E57" s="68">
        <v>1</v>
      </c>
      <c r="F57" s="69"/>
      <c r="G57" s="70"/>
      <c r="H57" s="70"/>
      <c r="I57" s="70"/>
      <c r="J57" s="70"/>
      <c r="K57" s="71"/>
      <c r="L57" s="69"/>
      <c r="M57" s="70"/>
      <c r="N57" s="70"/>
      <c r="O57" s="70"/>
      <c r="P57" s="71"/>
    </row>
    <row r="58" spans="1:16" ht="30">
      <c r="A58" s="336">
        <f t="shared" si="1"/>
        <v>44</v>
      </c>
      <c r="B58" s="337" t="s">
        <v>4</v>
      </c>
      <c r="C58" s="338" t="s">
        <v>243</v>
      </c>
      <c r="D58" s="339" t="s">
        <v>108</v>
      </c>
      <c r="E58" s="340">
        <v>0</v>
      </c>
      <c r="F58" s="341"/>
      <c r="G58" s="342"/>
      <c r="H58" s="342"/>
      <c r="I58" s="342"/>
      <c r="J58" s="342"/>
      <c r="K58" s="343"/>
      <c r="L58" s="341"/>
      <c r="M58" s="342"/>
      <c r="N58" s="342"/>
      <c r="O58" s="342"/>
      <c r="P58" s="343"/>
    </row>
    <row r="59" spans="1:16" ht="30">
      <c r="A59" s="336">
        <f t="shared" si="1"/>
        <v>45</v>
      </c>
      <c r="B59" s="337" t="s">
        <v>4</v>
      </c>
      <c r="C59" s="338" t="s">
        <v>244</v>
      </c>
      <c r="D59" s="339" t="s">
        <v>108</v>
      </c>
      <c r="E59" s="340">
        <v>0</v>
      </c>
      <c r="F59" s="341"/>
      <c r="G59" s="342"/>
      <c r="H59" s="342"/>
      <c r="I59" s="342"/>
      <c r="J59" s="342"/>
      <c r="K59" s="343"/>
      <c r="L59" s="341"/>
      <c r="M59" s="342"/>
      <c r="N59" s="342"/>
      <c r="O59" s="342"/>
      <c r="P59" s="343"/>
    </row>
    <row r="60" spans="1:16" ht="30">
      <c r="A60" s="336">
        <f t="shared" si="1"/>
        <v>46</v>
      </c>
      <c r="B60" s="337" t="s">
        <v>4</v>
      </c>
      <c r="C60" s="338" t="s">
        <v>245</v>
      </c>
      <c r="D60" s="339" t="s">
        <v>108</v>
      </c>
      <c r="E60" s="340">
        <v>0</v>
      </c>
      <c r="F60" s="341"/>
      <c r="G60" s="342"/>
      <c r="H60" s="342"/>
      <c r="I60" s="342"/>
      <c r="J60" s="342"/>
      <c r="K60" s="343"/>
      <c r="L60" s="341"/>
      <c r="M60" s="342"/>
      <c r="N60" s="342"/>
      <c r="O60" s="342"/>
      <c r="P60" s="343"/>
    </row>
    <row r="61" spans="1:16" ht="30">
      <c r="A61" s="65">
        <f t="shared" si="1"/>
        <v>47</v>
      </c>
      <c r="B61" s="117" t="s">
        <v>4</v>
      </c>
      <c r="C61" s="257" t="s">
        <v>246</v>
      </c>
      <c r="D61" s="67" t="s">
        <v>108</v>
      </c>
      <c r="E61" s="68">
        <v>1</v>
      </c>
      <c r="F61" s="69"/>
      <c r="G61" s="70"/>
      <c r="H61" s="70"/>
      <c r="I61" s="70"/>
      <c r="J61" s="70"/>
      <c r="K61" s="71"/>
      <c r="L61" s="69"/>
      <c r="M61" s="70"/>
      <c r="N61" s="70"/>
      <c r="O61" s="70"/>
      <c r="P61" s="71"/>
    </row>
    <row r="62" spans="1:16" ht="15">
      <c r="A62" s="65">
        <f t="shared" si="1"/>
        <v>48</v>
      </c>
      <c r="B62" s="117" t="s">
        <v>4</v>
      </c>
      <c r="C62" s="257" t="s">
        <v>247</v>
      </c>
      <c r="D62" s="67" t="s">
        <v>108</v>
      </c>
      <c r="E62" s="68">
        <v>1</v>
      </c>
      <c r="F62" s="69"/>
      <c r="G62" s="70"/>
      <c r="H62" s="70"/>
      <c r="I62" s="70"/>
      <c r="J62" s="70"/>
      <c r="K62" s="71"/>
      <c r="L62" s="69"/>
      <c r="M62" s="70"/>
      <c r="N62" s="70"/>
      <c r="O62" s="70"/>
      <c r="P62" s="71"/>
    </row>
    <row r="63" spans="1:16" ht="30">
      <c r="A63" s="65">
        <f t="shared" si="1"/>
        <v>49</v>
      </c>
      <c r="B63" s="117" t="s">
        <v>4</v>
      </c>
      <c r="C63" s="257" t="s">
        <v>248</v>
      </c>
      <c r="D63" s="67" t="s">
        <v>108</v>
      </c>
      <c r="E63" s="68">
        <v>1</v>
      </c>
      <c r="F63" s="69"/>
      <c r="G63" s="70"/>
      <c r="H63" s="70"/>
      <c r="I63" s="70"/>
      <c r="J63" s="70"/>
      <c r="K63" s="71"/>
      <c r="L63" s="69"/>
      <c r="M63" s="70"/>
      <c r="N63" s="70"/>
      <c r="O63" s="70"/>
      <c r="P63" s="71"/>
    </row>
    <row r="64" spans="1:16" ht="15">
      <c r="A64" s="65">
        <f t="shared" si="1"/>
        <v>50</v>
      </c>
      <c r="B64" s="117" t="s">
        <v>4</v>
      </c>
      <c r="C64" s="257" t="s">
        <v>249</v>
      </c>
      <c r="D64" s="67" t="s">
        <v>108</v>
      </c>
      <c r="E64" s="68">
        <v>1</v>
      </c>
      <c r="F64" s="69"/>
      <c r="G64" s="70"/>
      <c r="H64" s="70"/>
      <c r="I64" s="70"/>
      <c r="J64" s="70"/>
      <c r="K64" s="71"/>
      <c r="L64" s="69"/>
      <c r="M64" s="70"/>
      <c r="N64" s="70"/>
      <c r="O64" s="70"/>
      <c r="P64" s="71"/>
    </row>
    <row r="65" spans="1:16" ht="30">
      <c r="A65" s="65">
        <f t="shared" si="1"/>
        <v>51</v>
      </c>
      <c r="B65" s="117" t="s">
        <v>4</v>
      </c>
      <c r="C65" s="257" t="s">
        <v>250</v>
      </c>
      <c r="D65" s="67" t="s">
        <v>108</v>
      </c>
      <c r="E65" s="68">
        <v>1</v>
      </c>
      <c r="F65" s="69"/>
      <c r="G65" s="70"/>
      <c r="H65" s="70"/>
      <c r="I65" s="70"/>
      <c r="J65" s="70"/>
      <c r="K65" s="71"/>
      <c r="L65" s="69"/>
      <c r="M65" s="70"/>
      <c r="N65" s="70"/>
      <c r="O65" s="70"/>
      <c r="P65" s="71"/>
    </row>
    <row r="66" spans="1:16" ht="15">
      <c r="A66" s="65">
        <f t="shared" si="1"/>
        <v>52</v>
      </c>
      <c r="B66" s="117" t="s">
        <v>4</v>
      </c>
      <c r="C66" s="66" t="s">
        <v>259</v>
      </c>
      <c r="D66" s="67" t="s">
        <v>108</v>
      </c>
      <c r="E66" s="68">
        <v>1</v>
      </c>
      <c r="F66" s="69"/>
      <c r="G66" s="70"/>
      <c r="H66" s="70"/>
      <c r="I66" s="70"/>
      <c r="J66" s="70"/>
      <c r="K66" s="71"/>
      <c r="L66" s="69"/>
      <c r="M66" s="70"/>
      <c r="N66" s="70"/>
      <c r="O66" s="70"/>
      <c r="P66" s="71"/>
    </row>
    <row r="67" spans="1:16" ht="15">
      <c r="A67" s="65">
        <f t="shared" si="1"/>
        <v>53</v>
      </c>
      <c r="B67" s="117" t="s">
        <v>4</v>
      </c>
      <c r="C67" s="66" t="s">
        <v>251</v>
      </c>
      <c r="D67" s="67" t="s">
        <v>131</v>
      </c>
      <c r="E67" s="68">
        <v>1.58</v>
      </c>
      <c r="F67" s="69"/>
      <c r="G67" s="70"/>
      <c r="H67" s="70"/>
      <c r="I67" s="70"/>
      <c r="J67" s="70"/>
      <c r="K67" s="71"/>
      <c r="L67" s="69"/>
      <c r="M67" s="70"/>
      <c r="N67" s="70"/>
      <c r="O67" s="70"/>
      <c r="P67" s="71"/>
    </row>
    <row r="68" spans="1:16" ht="15">
      <c r="A68" s="65">
        <f t="shared" si="1"/>
        <v>54</v>
      </c>
      <c r="B68" s="117" t="s">
        <v>4</v>
      </c>
      <c r="C68" s="66" t="s">
        <v>18</v>
      </c>
      <c r="D68" s="67" t="s">
        <v>131</v>
      </c>
      <c r="E68" s="68">
        <v>1.58</v>
      </c>
      <c r="F68" s="69"/>
      <c r="G68" s="70"/>
      <c r="H68" s="70"/>
      <c r="I68" s="70"/>
      <c r="J68" s="70"/>
      <c r="K68" s="71"/>
      <c r="L68" s="69"/>
      <c r="M68" s="70"/>
      <c r="N68" s="70"/>
      <c r="O68" s="70"/>
      <c r="P68" s="71"/>
    </row>
    <row r="69" spans="1:16" ht="15">
      <c r="A69" s="65">
        <f t="shared" si="1"/>
        <v>55</v>
      </c>
      <c r="B69" s="117" t="s">
        <v>4</v>
      </c>
      <c r="C69" s="66" t="s">
        <v>19</v>
      </c>
      <c r="D69" s="67" t="s">
        <v>131</v>
      </c>
      <c r="E69" s="68">
        <v>26.25</v>
      </c>
      <c r="F69" s="69"/>
      <c r="G69" s="70"/>
      <c r="H69" s="70"/>
      <c r="I69" s="70"/>
      <c r="J69" s="70"/>
      <c r="K69" s="71"/>
      <c r="L69" s="69"/>
      <c r="M69" s="70"/>
      <c r="N69" s="70"/>
      <c r="O69" s="70"/>
      <c r="P69" s="71"/>
    </row>
    <row r="70" spans="1:16" ht="15">
      <c r="A70" s="65">
        <f t="shared" si="1"/>
        <v>56</v>
      </c>
      <c r="B70" s="117"/>
      <c r="C70" s="215" t="s">
        <v>153</v>
      </c>
      <c r="D70" s="67"/>
      <c r="E70" s="68"/>
      <c r="F70" s="69"/>
      <c r="G70" s="70"/>
      <c r="H70" s="70"/>
      <c r="I70" s="70"/>
      <c r="J70" s="70"/>
      <c r="K70" s="71"/>
      <c r="L70" s="69"/>
      <c r="M70" s="70"/>
      <c r="N70" s="70"/>
      <c r="O70" s="70"/>
      <c r="P70" s="71"/>
    </row>
    <row r="71" spans="1:16" ht="15">
      <c r="A71" s="65"/>
      <c r="B71" s="117"/>
      <c r="C71" s="260" t="s">
        <v>252</v>
      </c>
      <c r="D71" s="67"/>
      <c r="E71" s="68"/>
      <c r="F71" s="69"/>
      <c r="G71" s="70"/>
      <c r="H71" s="70"/>
      <c r="I71" s="70"/>
      <c r="J71" s="70"/>
      <c r="K71" s="71"/>
      <c r="L71" s="69"/>
      <c r="M71" s="70"/>
      <c r="N71" s="70"/>
      <c r="O71" s="70"/>
      <c r="P71" s="71"/>
    </row>
    <row r="72" spans="1:16" ht="15">
      <c r="A72" s="336">
        <f>A70+1</f>
        <v>57</v>
      </c>
      <c r="B72" s="337" t="s">
        <v>6</v>
      </c>
      <c r="C72" s="344" t="s">
        <v>257</v>
      </c>
      <c r="D72" s="339" t="s">
        <v>71</v>
      </c>
      <c r="E72" s="340">
        <v>0</v>
      </c>
      <c r="F72" s="341"/>
      <c r="G72" s="342"/>
      <c r="H72" s="342"/>
      <c r="I72" s="342"/>
      <c r="J72" s="342"/>
      <c r="K72" s="343"/>
      <c r="L72" s="341"/>
      <c r="M72" s="342"/>
      <c r="N72" s="342"/>
      <c r="O72" s="342"/>
      <c r="P72" s="343"/>
    </row>
    <row r="73" spans="1:16" ht="15">
      <c r="A73" s="332">
        <f t="shared" si="1"/>
        <v>58</v>
      </c>
      <c r="B73" s="333" t="s">
        <v>6</v>
      </c>
      <c r="C73" s="261" t="s">
        <v>20</v>
      </c>
      <c r="D73" s="262" t="s">
        <v>71</v>
      </c>
      <c r="E73" s="68">
        <v>1</v>
      </c>
      <c r="F73" s="334"/>
      <c r="G73" s="297"/>
      <c r="H73" s="297"/>
      <c r="I73" s="297"/>
      <c r="J73" s="297"/>
      <c r="K73" s="335"/>
      <c r="L73" s="334"/>
      <c r="M73" s="297"/>
      <c r="N73" s="297"/>
      <c r="O73" s="297"/>
      <c r="P73" s="335"/>
    </row>
    <row r="74" spans="1:16" ht="15">
      <c r="A74" s="65">
        <f t="shared" si="1"/>
        <v>59</v>
      </c>
      <c r="B74" s="117" t="s">
        <v>6</v>
      </c>
      <c r="C74" s="66" t="s">
        <v>21</v>
      </c>
      <c r="D74" s="67" t="s">
        <v>71</v>
      </c>
      <c r="E74" s="68">
        <v>12.6</v>
      </c>
      <c r="F74" s="69"/>
      <c r="G74" s="70"/>
      <c r="H74" s="70"/>
      <c r="I74" s="70"/>
      <c r="J74" s="70"/>
      <c r="K74" s="71"/>
      <c r="L74" s="69"/>
      <c r="M74" s="70"/>
      <c r="N74" s="70"/>
      <c r="O74" s="70"/>
      <c r="P74" s="71"/>
    </row>
    <row r="75" spans="1:16" ht="30">
      <c r="A75" s="65">
        <f t="shared" si="1"/>
        <v>60</v>
      </c>
      <c r="B75" s="117" t="s">
        <v>6</v>
      </c>
      <c r="C75" s="261" t="s">
        <v>16</v>
      </c>
      <c r="D75" s="262" t="s">
        <v>71</v>
      </c>
      <c r="E75" s="68">
        <v>140.9</v>
      </c>
      <c r="F75" s="69"/>
      <c r="G75" s="70"/>
      <c r="H75" s="70"/>
      <c r="I75" s="70"/>
      <c r="J75" s="70"/>
      <c r="K75" s="71"/>
      <c r="L75" s="69"/>
      <c r="M75" s="70"/>
      <c r="N75" s="70"/>
      <c r="O75" s="70"/>
      <c r="P75" s="71"/>
    </row>
    <row r="76" spans="1:16" ht="15">
      <c r="A76" s="65">
        <f t="shared" si="1"/>
        <v>61</v>
      </c>
      <c r="B76" s="117"/>
      <c r="C76" s="260" t="s">
        <v>253</v>
      </c>
      <c r="D76" s="67"/>
      <c r="E76" s="68"/>
      <c r="F76" s="69"/>
      <c r="G76" s="70"/>
      <c r="H76" s="70"/>
      <c r="I76" s="70"/>
      <c r="J76" s="70"/>
      <c r="K76" s="71"/>
      <c r="L76" s="69"/>
      <c r="M76" s="70"/>
      <c r="N76" s="70"/>
      <c r="O76" s="70"/>
      <c r="P76" s="71"/>
    </row>
    <row r="77" spans="1:16" ht="15">
      <c r="A77" s="65">
        <f t="shared" si="1"/>
        <v>62</v>
      </c>
      <c r="B77" s="117" t="s">
        <v>6</v>
      </c>
      <c r="C77" s="66" t="s">
        <v>254</v>
      </c>
      <c r="D77" s="67" t="s">
        <v>131</v>
      </c>
      <c r="E77" s="68">
        <v>11.5</v>
      </c>
      <c r="F77" s="69"/>
      <c r="G77" s="70"/>
      <c r="H77" s="70"/>
      <c r="I77" s="70"/>
      <c r="J77" s="70"/>
      <c r="K77" s="71"/>
      <c r="L77" s="69"/>
      <c r="M77" s="70"/>
      <c r="N77" s="70"/>
      <c r="O77" s="70"/>
      <c r="P77" s="71"/>
    </row>
    <row r="78" spans="1:16" ht="15">
      <c r="A78" s="65">
        <f t="shared" si="1"/>
        <v>63</v>
      </c>
      <c r="B78" s="117" t="s">
        <v>6</v>
      </c>
      <c r="C78" s="66" t="s">
        <v>22</v>
      </c>
      <c r="D78" s="67" t="s">
        <v>131</v>
      </c>
      <c r="E78" s="68">
        <v>87.1</v>
      </c>
      <c r="F78" s="69"/>
      <c r="G78" s="70"/>
      <c r="H78" s="70"/>
      <c r="I78" s="70"/>
      <c r="J78" s="70"/>
      <c r="K78" s="71"/>
      <c r="L78" s="69"/>
      <c r="M78" s="70"/>
      <c r="N78" s="70"/>
      <c r="O78" s="70"/>
      <c r="P78" s="71"/>
    </row>
    <row r="79" spans="1:16" ht="15">
      <c r="A79" s="65">
        <f t="shared" si="1"/>
        <v>64</v>
      </c>
      <c r="B79" s="117"/>
      <c r="C79" s="260" t="s">
        <v>151</v>
      </c>
      <c r="D79" s="67"/>
      <c r="E79" s="68"/>
      <c r="F79" s="69"/>
      <c r="G79" s="70"/>
      <c r="H79" s="70"/>
      <c r="I79" s="70"/>
      <c r="J79" s="70"/>
      <c r="K79" s="71"/>
      <c r="L79" s="69"/>
      <c r="M79" s="70"/>
      <c r="N79" s="70"/>
      <c r="O79" s="70"/>
      <c r="P79" s="71"/>
    </row>
    <row r="80" spans="1:16" ht="30">
      <c r="A80" s="65">
        <f t="shared" si="1"/>
        <v>65</v>
      </c>
      <c r="B80" s="117" t="s">
        <v>6</v>
      </c>
      <c r="C80" s="66" t="s">
        <v>23</v>
      </c>
      <c r="D80" s="67" t="s">
        <v>71</v>
      </c>
      <c r="E80" s="68">
        <v>275</v>
      </c>
      <c r="F80" s="69"/>
      <c r="G80" s="70"/>
      <c r="H80" s="70"/>
      <c r="I80" s="70"/>
      <c r="J80" s="70"/>
      <c r="K80" s="71"/>
      <c r="L80" s="69"/>
      <c r="M80" s="70"/>
      <c r="N80" s="70"/>
      <c r="O80" s="70"/>
      <c r="P80" s="71"/>
    </row>
    <row r="81" spans="1:16" ht="30">
      <c r="A81" s="65">
        <f t="shared" si="1"/>
        <v>66</v>
      </c>
      <c r="B81" s="117" t="s">
        <v>6</v>
      </c>
      <c r="C81" s="66" t="s">
        <v>24</v>
      </c>
      <c r="D81" s="67" t="s">
        <v>71</v>
      </c>
      <c r="E81" s="68">
        <v>22.2</v>
      </c>
      <c r="F81" s="69"/>
      <c r="G81" s="70"/>
      <c r="H81" s="70"/>
      <c r="I81" s="70"/>
      <c r="J81" s="70"/>
      <c r="K81" s="71"/>
      <c r="L81" s="69"/>
      <c r="M81" s="70"/>
      <c r="N81" s="70"/>
      <c r="O81" s="70"/>
      <c r="P81" s="71"/>
    </row>
    <row r="82" spans="1:16" ht="15">
      <c r="A82" s="65">
        <f t="shared" si="1"/>
        <v>67</v>
      </c>
      <c r="B82" s="117" t="s">
        <v>6</v>
      </c>
      <c r="C82" s="66" t="s">
        <v>25</v>
      </c>
      <c r="D82" s="67" t="s">
        <v>71</v>
      </c>
      <c r="E82" s="68">
        <v>5.8</v>
      </c>
      <c r="F82" s="69"/>
      <c r="G82" s="70"/>
      <c r="H82" s="70"/>
      <c r="I82" s="70"/>
      <c r="J82" s="70"/>
      <c r="K82" s="71"/>
      <c r="L82" s="69"/>
      <c r="M82" s="70"/>
      <c r="N82" s="70"/>
      <c r="O82" s="70"/>
      <c r="P82" s="71"/>
    </row>
    <row r="83" spans="1:16" ht="15">
      <c r="A83" s="65">
        <f t="shared" si="1"/>
        <v>68</v>
      </c>
      <c r="B83" s="117" t="s">
        <v>6</v>
      </c>
      <c r="C83" s="66" t="s">
        <v>26</v>
      </c>
      <c r="D83" s="67" t="s">
        <v>71</v>
      </c>
      <c r="E83" s="68">
        <v>1.3</v>
      </c>
      <c r="F83" s="69"/>
      <c r="G83" s="70"/>
      <c r="H83" s="70"/>
      <c r="I83" s="70"/>
      <c r="J83" s="70"/>
      <c r="K83" s="71"/>
      <c r="L83" s="69"/>
      <c r="M83" s="70"/>
      <c r="N83" s="70"/>
      <c r="O83" s="70"/>
      <c r="P83" s="71"/>
    </row>
    <row r="84" spans="1:16" ht="15">
      <c r="A84" s="65">
        <f t="shared" si="1"/>
        <v>69</v>
      </c>
      <c r="B84" s="117"/>
      <c r="C84" s="260" t="s">
        <v>255</v>
      </c>
      <c r="D84" s="67"/>
      <c r="E84" s="68"/>
      <c r="F84" s="69"/>
      <c r="G84" s="70"/>
      <c r="H84" s="70"/>
      <c r="I84" s="70"/>
      <c r="J84" s="70"/>
      <c r="K84" s="71"/>
      <c r="L84" s="69"/>
      <c r="M84" s="70"/>
      <c r="N84" s="70"/>
      <c r="O84" s="70"/>
      <c r="P84" s="71"/>
    </row>
    <row r="85" spans="1:16" ht="30">
      <c r="A85" s="65">
        <f t="shared" si="1"/>
        <v>70</v>
      </c>
      <c r="B85" s="117" t="s">
        <v>6</v>
      </c>
      <c r="C85" s="66" t="s">
        <v>27</v>
      </c>
      <c r="D85" s="67" t="s">
        <v>71</v>
      </c>
      <c r="E85" s="68">
        <v>139.7</v>
      </c>
      <c r="F85" s="69"/>
      <c r="G85" s="70"/>
      <c r="H85" s="70"/>
      <c r="I85" s="70"/>
      <c r="J85" s="70"/>
      <c r="K85" s="71"/>
      <c r="L85" s="69"/>
      <c r="M85" s="70"/>
      <c r="N85" s="70"/>
      <c r="O85" s="70"/>
      <c r="P85" s="71"/>
    </row>
    <row r="86" spans="1:16" ht="30">
      <c r="A86" s="65">
        <f t="shared" si="1"/>
        <v>71</v>
      </c>
      <c r="B86" s="117" t="s">
        <v>6</v>
      </c>
      <c r="C86" s="66" t="s">
        <v>256</v>
      </c>
      <c r="D86" s="67" t="s">
        <v>71</v>
      </c>
      <c r="E86" s="68">
        <v>13</v>
      </c>
      <c r="F86" s="69"/>
      <c r="G86" s="70"/>
      <c r="H86" s="70"/>
      <c r="I86" s="70"/>
      <c r="J86" s="70"/>
      <c r="K86" s="71"/>
      <c r="L86" s="69"/>
      <c r="M86" s="70"/>
      <c r="N86" s="70"/>
      <c r="O86" s="70"/>
      <c r="P86" s="71"/>
    </row>
    <row r="87" spans="1:16" ht="15">
      <c r="A87" s="287"/>
      <c r="B87" s="298"/>
      <c r="C87" s="289"/>
      <c r="D87" s="290"/>
      <c r="E87" s="104"/>
      <c r="F87" s="106"/>
      <c r="G87" s="103"/>
      <c r="H87" s="103"/>
      <c r="I87" s="103"/>
      <c r="J87" s="103"/>
      <c r="K87" s="107"/>
      <c r="L87" s="106"/>
      <c r="M87" s="103"/>
      <c r="N87" s="103"/>
      <c r="O87" s="103"/>
      <c r="P87" s="107"/>
    </row>
    <row r="88" spans="1:16" ht="15.75" thickBot="1">
      <c r="A88" s="73"/>
      <c r="B88" s="118"/>
      <c r="C88" s="74"/>
      <c r="D88" s="75"/>
      <c r="E88" s="76"/>
      <c r="F88" s="77"/>
      <c r="G88" s="78"/>
      <c r="H88" s="78"/>
      <c r="I88" s="78"/>
      <c r="J88" s="78"/>
      <c r="K88" s="79"/>
      <c r="L88" s="77"/>
      <c r="M88" s="78"/>
      <c r="N88" s="78"/>
      <c r="O88" s="78"/>
      <c r="P88" s="79"/>
    </row>
    <row r="89" spans="1:16" ht="12.75" customHeight="1">
      <c r="A89" s="138"/>
      <c r="B89" s="139"/>
      <c r="C89" s="362" t="s">
        <v>49</v>
      </c>
      <c r="D89" s="362"/>
      <c r="E89" s="362"/>
      <c r="F89" s="362"/>
      <c r="G89" s="362"/>
      <c r="H89" s="362"/>
      <c r="I89" s="362"/>
      <c r="J89" s="362"/>
      <c r="K89" s="362"/>
      <c r="L89" s="140"/>
      <c r="M89" s="141"/>
      <c r="N89" s="141"/>
      <c r="O89" s="141"/>
      <c r="P89" s="142"/>
    </row>
    <row r="90" spans="1:16" ht="15.75" customHeight="1">
      <c r="A90" s="82"/>
      <c r="B90" s="83"/>
      <c r="C90" s="143"/>
      <c r="D90" s="143"/>
      <c r="E90" s="143"/>
      <c r="F90" s="143"/>
      <c r="G90" s="143"/>
      <c r="H90" s="143"/>
      <c r="I90" s="143"/>
      <c r="J90" s="144" t="s">
        <v>84</v>
      </c>
      <c r="K90" s="145">
        <v>0.02</v>
      </c>
      <c r="L90" s="146"/>
      <c r="M90" s="147"/>
      <c r="N90" s="147"/>
      <c r="O90" s="147"/>
      <c r="P90" s="148"/>
    </row>
    <row r="91" spans="1:16" ht="15.75" customHeight="1" thickBot="1">
      <c r="A91" s="207"/>
      <c r="B91" s="208"/>
      <c r="C91" s="209"/>
      <c r="D91" s="209"/>
      <c r="E91" s="209"/>
      <c r="F91" s="209"/>
      <c r="G91" s="209"/>
      <c r="H91" s="209"/>
      <c r="I91" s="209"/>
      <c r="J91" s="210" t="s">
        <v>85</v>
      </c>
      <c r="K91" s="211"/>
      <c r="L91" s="212"/>
      <c r="M91" s="159"/>
      <c r="N91" s="159"/>
      <c r="O91" s="159"/>
      <c r="P91" s="213"/>
    </row>
    <row r="92" spans="1:16" ht="15.75" customHeight="1" hidden="1" outlineLevel="1">
      <c r="A92" s="199"/>
      <c r="B92" s="200"/>
      <c r="C92" s="201"/>
      <c r="D92" s="201"/>
      <c r="E92" s="201"/>
      <c r="F92" s="201"/>
      <c r="G92" s="201"/>
      <c r="H92" s="201"/>
      <c r="I92" s="201"/>
      <c r="J92" s="202" t="s">
        <v>86</v>
      </c>
      <c r="K92" s="203" t="str">
        <f>Kopsav!$D$29</f>
        <v>  %</v>
      </c>
      <c r="L92" s="204"/>
      <c r="M92" s="205" t="e">
        <f>M91*K92</f>
        <v>#VALUE!</v>
      </c>
      <c r="N92" s="205" t="e">
        <f>N91*K92</f>
        <v>#VALUE!</v>
      </c>
      <c r="O92" s="205"/>
      <c r="P92" s="206"/>
    </row>
    <row r="93" spans="1:16" ht="15.75" customHeight="1" hidden="1" outlineLevel="1">
      <c r="A93" s="82"/>
      <c r="B93" s="83"/>
      <c r="C93" s="143"/>
      <c r="D93" s="143"/>
      <c r="E93" s="143"/>
      <c r="F93" s="143"/>
      <c r="G93" s="143"/>
      <c r="H93" s="143"/>
      <c r="I93" s="143"/>
      <c r="J93" s="144" t="s">
        <v>68</v>
      </c>
      <c r="K93" s="150" t="str">
        <f>Kopsav!$D$31</f>
        <v>  %</v>
      </c>
      <c r="L93" s="151"/>
      <c r="M93" s="147" t="e">
        <f>M91*K93</f>
        <v>#VALUE!</v>
      </c>
      <c r="N93" s="147" t="e">
        <f>N91*K93</f>
        <v>#VALUE!</v>
      </c>
      <c r="O93" s="147"/>
      <c r="P93" s="152"/>
    </row>
    <row r="94" spans="1:16" ht="15.75" customHeight="1" hidden="1" outlineLevel="1">
      <c r="A94" s="82"/>
      <c r="B94" s="83"/>
      <c r="C94" s="143"/>
      <c r="D94" s="143"/>
      <c r="E94" s="143"/>
      <c r="F94" s="143"/>
      <c r="G94" s="143"/>
      <c r="H94" s="143"/>
      <c r="I94" s="143"/>
      <c r="J94" s="144" t="s">
        <v>69</v>
      </c>
      <c r="K94" s="153">
        <v>0.2409</v>
      </c>
      <c r="L94" s="151"/>
      <c r="M94" s="147">
        <f>M91*24.09%</f>
        <v>0</v>
      </c>
      <c r="N94" s="147"/>
      <c r="O94" s="147"/>
      <c r="P94" s="152"/>
    </row>
    <row r="95" spans="1:16" ht="15.75" customHeight="1" hidden="1" outlineLevel="1">
      <c r="A95" s="82"/>
      <c r="B95" s="83"/>
      <c r="C95" s="143"/>
      <c r="D95" s="143"/>
      <c r="E95" s="143"/>
      <c r="F95" s="143"/>
      <c r="G95" s="143"/>
      <c r="H95" s="143"/>
      <c r="I95" s="143"/>
      <c r="J95" s="144" t="s">
        <v>87</v>
      </c>
      <c r="K95" s="154"/>
      <c r="L95" s="151"/>
      <c r="M95" s="147" t="e">
        <f>SUM(M91:M94)</f>
        <v>#VALUE!</v>
      </c>
      <c r="N95" s="147" t="e">
        <f>SUM(N91:N94)</f>
        <v>#VALUE!</v>
      </c>
      <c r="O95" s="147"/>
      <c r="P95" s="152"/>
    </row>
    <row r="96" spans="1:16" ht="15.75" customHeight="1" hidden="1" outlineLevel="1">
      <c r="A96" s="82"/>
      <c r="B96" s="83"/>
      <c r="C96" s="143"/>
      <c r="D96" s="143"/>
      <c r="E96" s="143"/>
      <c r="F96" s="143"/>
      <c r="G96" s="143"/>
      <c r="H96" s="143"/>
      <c r="I96" s="143"/>
      <c r="J96" s="144" t="s">
        <v>88</v>
      </c>
      <c r="K96" s="150">
        <v>0.21</v>
      </c>
      <c r="L96" s="151"/>
      <c r="M96" s="147"/>
      <c r="N96" s="147"/>
      <c r="O96" s="147"/>
      <c r="P96" s="152"/>
    </row>
    <row r="97" spans="1:16" ht="15.75" customHeight="1" hidden="1" outlineLevel="1" thickBot="1">
      <c r="A97" s="84"/>
      <c r="B97" s="85"/>
      <c r="C97" s="155"/>
      <c r="D97" s="155"/>
      <c r="E97" s="155"/>
      <c r="F97" s="155"/>
      <c r="G97" s="155"/>
      <c r="H97" s="155"/>
      <c r="I97" s="155"/>
      <c r="J97" s="156" t="s">
        <v>89</v>
      </c>
      <c r="K97" s="157"/>
      <c r="L97" s="158"/>
      <c r="M97" s="159"/>
      <c r="N97" s="159"/>
      <c r="O97" s="159"/>
      <c r="P97" s="160"/>
    </row>
    <row r="98" ht="15" collapsed="1">
      <c r="C98" s="86"/>
    </row>
    <row r="99" spans="3:16" ht="15">
      <c r="C99" s="86"/>
      <c r="N99" s="161" t="s">
        <v>49</v>
      </c>
      <c r="O99" s="363"/>
      <c r="P99" s="363"/>
    </row>
    <row r="100" ht="15">
      <c r="C100" s="86"/>
    </row>
    <row r="101" spans="1:2" ht="15">
      <c r="A101" s="14" t="s">
        <v>267</v>
      </c>
      <c r="B101" s="14"/>
    </row>
    <row r="102" spans="1:3" ht="15">
      <c r="A102" s="14" t="s">
        <v>52</v>
      </c>
      <c r="B102" s="163"/>
      <c r="C102" s="88"/>
    </row>
    <row r="103" spans="1:2" ht="15">
      <c r="A103" s="14"/>
      <c r="B103" s="14"/>
    </row>
    <row r="104" spans="1:2" ht="15">
      <c r="A104" s="14" t="s">
        <v>270</v>
      </c>
      <c r="B104" s="14"/>
    </row>
    <row r="105" spans="1:15" ht="15">
      <c r="A105" s="14" t="s">
        <v>52</v>
      </c>
      <c r="B105" s="163"/>
      <c r="O105" s="14" t="str">
        <f>Kopsav!$E$18</f>
        <v>2012.gada 18.jūlijā</v>
      </c>
    </row>
    <row r="106" spans="1:2" ht="15">
      <c r="A106" s="14" t="s">
        <v>272</v>
      </c>
      <c r="B106" s="14"/>
    </row>
    <row r="107" spans="1:2" ht="15">
      <c r="A107" s="14"/>
      <c r="B107" s="14"/>
    </row>
    <row r="108" spans="1:16" ht="1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1:16" ht="1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</sheetData>
  <sheetProtection selectLockedCells="1" selectUnlockedCells="1"/>
  <autoFilter ref="C10:C104"/>
  <mergeCells count="20">
    <mergeCell ref="C89:K89"/>
    <mergeCell ref="O99:P99"/>
    <mergeCell ref="M11:M12"/>
    <mergeCell ref="N11:N12"/>
    <mergeCell ref="O11:O12"/>
    <mergeCell ref="P11:P12"/>
    <mergeCell ref="E10:E12"/>
    <mergeCell ref="F10:K10"/>
    <mergeCell ref="L10:P10"/>
    <mergeCell ref="F11:F12"/>
    <mergeCell ref="K11:K12"/>
    <mergeCell ref="L11:L12"/>
    <mergeCell ref="A10:A12"/>
    <mergeCell ref="B10:B12"/>
    <mergeCell ref="C10:C12"/>
    <mergeCell ref="D10:D12"/>
    <mergeCell ref="G11:G12"/>
    <mergeCell ref="H11:H12"/>
    <mergeCell ref="I11:I12"/>
    <mergeCell ref="J11:J12"/>
  </mergeCells>
  <printOptions/>
  <pageMargins left="0.45" right="0.04027777777777778" top="0.93" bottom="0.4" header="0.94" footer="0.4"/>
  <pageSetup horizontalDpi="300" verticalDpi="300" orientation="landscape" paperSize="9" scale="75" r:id="rId1"/>
  <rowBreaks count="2" manualBreakCount="2">
    <brk id="42" max="15" man="1"/>
    <brk id="6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R50"/>
  <sheetViews>
    <sheetView view="pageBreakPreview" zoomScale="60" zoomScaleNormal="90" zoomScalePageLayoutView="0" workbookViewId="0" topLeftCell="A10">
      <pane ySplit="1440" topLeftCell="BM10" activePane="bottomLeft" state="split"/>
      <selection pane="topLeft" activeCell="R10" sqref="R1:Z16384"/>
      <selection pane="bottomLeft" activeCell="O33" sqref="O33:Q33"/>
    </sheetView>
  </sheetViews>
  <sheetFormatPr defaultColWidth="9.140625" defaultRowHeight="12.75" outlineLevelRow="1" outlineLevelCol="1"/>
  <cols>
    <col min="1" max="1" width="6.00390625" style="46" customWidth="1"/>
    <col min="2" max="2" width="9.8515625" style="46" customWidth="1"/>
    <col min="3" max="3" width="45.28125" style="14" customWidth="1"/>
    <col min="4" max="4" width="9.7109375" style="14" customWidth="1"/>
    <col min="5" max="5" width="7.28125" style="14" customWidth="1"/>
    <col min="6" max="6" width="8.00390625" style="14" customWidth="1"/>
    <col min="7" max="7" width="7.57421875" style="14" customWidth="1" outlineLevel="1"/>
    <col min="8" max="8" width="10.00390625" style="14" customWidth="1" outlineLevel="1"/>
    <col min="9" max="9" width="9.00390625" style="14" customWidth="1"/>
    <col min="10" max="10" width="8.28125" style="14" customWidth="1"/>
    <col min="11" max="11" width="9.00390625" style="14" customWidth="1"/>
    <col min="12" max="12" width="9.140625" style="14" customWidth="1"/>
    <col min="13" max="13" width="11.28125" style="14" customWidth="1" outlineLevel="1"/>
    <col min="14" max="14" width="11.140625" style="14" customWidth="1"/>
    <col min="15" max="15" width="11.7109375" style="14" customWidth="1"/>
    <col min="16" max="16" width="10.140625" style="14" customWidth="1"/>
    <col min="17" max="17" width="12.00390625" style="14" customWidth="1"/>
    <col min="18" max="18" width="9.140625" style="263" customWidth="1"/>
    <col min="19" max="16384" width="9.140625" style="14" customWidth="1"/>
  </cols>
  <sheetData>
    <row r="1" ht="18.75">
      <c r="I1" s="7" t="s">
        <v>90</v>
      </c>
    </row>
    <row r="2" ht="15" customHeight="1">
      <c r="I2" s="222" t="s">
        <v>146</v>
      </c>
    </row>
    <row r="3" spans="1:11" ht="15" customHeight="1">
      <c r="A3" s="14" t="str">
        <f>Kopsav!$A$10</f>
        <v>Pasūtītājs: Ķekavas novada pašvaldības Kultūras aģentūra</v>
      </c>
      <c r="B3" s="14"/>
      <c r="J3" s="89"/>
      <c r="K3" s="89"/>
    </row>
    <row r="4" spans="1:2" ht="15" customHeight="1">
      <c r="A4" s="14" t="str">
        <f>Kopsav!$A$12</f>
        <v>Objekta nosaukums: BIBLIOTĒKAS PAPLAŠINĀŠANA KATLAKALNA TAUTAS NAMĀ</v>
      </c>
      <c r="B4" s="14"/>
    </row>
    <row r="5" spans="1:2" ht="15" customHeight="1">
      <c r="A5" s="14" t="str">
        <f>Kopsav!$A$13</f>
        <v>Objekta adrese:Ķekavas novads, Ķekavas pagasts, Katlakalns, Pļavniekkalna iela 35</v>
      </c>
      <c r="B5" s="14"/>
    </row>
    <row r="6" spans="1:9" ht="15">
      <c r="A6" s="14" t="str">
        <f>Kopsav!$A$14</f>
        <v>Pasūtījuma Nr.: 206</v>
      </c>
      <c r="B6" s="14"/>
      <c r="I6" s="88"/>
    </row>
    <row r="7" spans="3:17" ht="15">
      <c r="C7" s="48"/>
      <c r="D7" s="48"/>
      <c r="F7" s="49"/>
      <c r="G7" s="49"/>
      <c r="H7" s="49"/>
      <c r="I7" s="48"/>
      <c r="J7" s="48"/>
      <c r="K7" s="48"/>
      <c r="P7" s="50" t="s">
        <v>98</v>
      </c>
      <c r="Q7" s="51">
        <f>Q36</f>
        <v>0</v>
      </c>
    </row>
    <row r="8" spans="1:17" ht="12.75" customHeight="1" thickBot="1">
      <c r="A8" s="52" t="s">
        <v>96</v>
      </c>
      <c r="B8" s="52"/>
      <c r="C8" s="48"/>
      <c r="D8" s="48"/>
      <c r="F8" s="49"/>
      <c r="G8" s="49"/>
      <c r="H8" s="49"/>
      <c r="I8" s="48"/>
      <c r="J8" s="48"/>
      <c r="K8" s="48"/>
      <c r="O8" s="53"/>
      <c r="Q8" s="51"/>
    </row>
    <row r="9" spans="1:17" ht="12.75" customHeight="1" thickBot="1">
      <c r="A9" s="376" t="s">
        <v>46</v>
      </c>
      <c r="B9" s="379" t="s">
        <v>73</v>
      </c>
      <c r="C9" s="381" t="s">
        <v>74</v>
      </c>
      <c r="D9" s="384"/>
      <c r="E9" s="384" t="s">
        <v>75</v>
      </c>
      <c r="F9" s="368" t="s">
        <v>76</v>
      </c>
      <c r="G9" s="371" t="s">
        <v>77</v>
      </c>
      <c r="H9" s="371"/>
      <c r="I9" s="371"/>
      <c r="J9" s="371"/>
      <c r="K9" s="371"/>
      <c r="L9" s="371"/>
      <c r="M9" s="372" t="s">
        <v>78</v>
      </c>
      <c r="N9" s="372"/>
      <c r="O9" s="372"/>
      <c r="P9" s="372"/>
      <c r="Q9" s="373"/>
    </row>
    <row r="10" spans="1:17" ht="12.75" customHeight="1" thickBot="1">
      <c r="A10" s="377"/>
      <c r="B10" s="359"/>
      <c r="C10" s="382"/>
      <c r="D10" s="386"/>
      <c r="E10" s="360"/>
      <c r="F10" s="369"/>
      <c r="G10" s="374" t="s">
        <v>79</v>
      </c>
      <c r="H10" s="361" t="s">
        <v>80</v>
      </c>
      <c r="I10" s="361" t="s">
        <v>63</v>
      </c>
      <c r="J10" s="361" t="s">
        <v>64</v>
      </c>
      <c r="K10" s="361" t="s">
        <v>81</v>
      </c>
      <c r="L10" s="356" t="s">
        <v>82</v>
      </c>
      <c r="M10" s="357" t="s">
        <v>62</v>
      </c>
      <c r="N10" s="361" t="s">
        <v>63</v>
      </c>
      <c r="O10" s="361" t="s">
        <v>64</v>
      </c>
      <c r="P10" s="361" t="s">
        <v>65</v>
      </c>
      <c r="Q10" s="367" t="s">
        <v>83</v>
      </c>
    </row>
    <row r="11" spans="1:17" ht="46.5" customHeight="1">
      <c r="A11" s="378"/>
      <c r="B11" s="380"/>
      <c r="C11" s="383"/>
      <c r="D11" s="387"/>
      <c r="E11" s="385"/>
      <c r="F11" s="370"/>
      <c r="G11" s="375"/>
      <c r="H11" s="366"/>
      <c r="I11" s="366"/>
      <c r="J11" s="366"/>
      <c r="K11" s="366"/>
      <c r="L11" s="389"/>
      <c r="M11" s="390"/>
      <c r="N11" s="366"/>
      <c r="O11" s="366"/>
      <c r="P11" s="366"/>
      <c r="Q11" s="346"/>
    </row>
    <row r="12" spans="1:17" ht="13.5" customHeight="1" hidden="1" outlineLevel="1" thickBot="1">
      <c r="A12" s="128">
        <v>1</v>
      </c>
      <c r="B12" s="129">
        <f>A12+1</f>
        <v>2</v>
      </c>
      <c r="C12" s="130">
        <f>B12+1</f>
        <v>3</v>
      </c>
      <c r="D12" s="130"/>
      <c r="E12" s="131">
        <f>C12+1</f>
        <v>4</v>
      </c>
      <c r="F12" s="135">
        <f aca="true" t="shared" si="0" ref="F12:Q12">E12+1</f>
        <v>5</v>
      </c>
      <c r="G12" s="133">
        <f t="shared" si="0"/>
        <v>6</v>
      </c>
      <c r="H12" s="131">
        <f t="shared" si="0"/>
        <v>7</v>
      </c>
      <c r="I12" s="131">
        <f t="shared" si="0"/>
        <v>8</v>
      </c>
      <c r="J12" s="131">
        <f t="shared" si="0"/>
        <v>9</v>
      </c>
      <c r="K12" s="131">
        <f t="shared" si="0"/>
        <v>10</v>
      </c>
      <c r="L12" s="132">
        <f t="shared" si="0"/>
        <v>11</v>
      </c>
      <c r="M12" s="134">
        <f t="shared" si="0"/>
        <v>12</v>
      </c>
      <c r="N12" s="131">
        <f t="shared" si="0"/>
        <v>13</v>
      </c>
      <c r="O12" s="131">
        <f t="shared" si="0"/>
        <v>14</v>
      </c>
      <c r="P12" s="131">
        <f t="shared" si="0"/>
        <v>15</v>
      </c>
      <c r="Q12" s="135">
        <f t="shared" si="0"/>
        <v>16</v>
      </c>
    </row>
    <row r="13" spans="1:17" ht="15" collapsed="1">
      <c r="A13" s="258">
        <v>1</v>
      </c>
      <c r="B13" s="96"/>
      <c r="C13" s="217" t="s">
        <v>138</v>
      </c>
      <c r="D13" s="218"/>
      <c r="E13" s="218"/>
      <c r="F13" s="259"/>
      <c r="G13" s="216"/>
      <c r="H13" s="70"/>
      <c r="I13" s="70"/>
      <c r="J13" s="70"/>
      <c r="K13" s="70"/>
      <c r="L13" s="71"/>
      <c r="M13" s="69"/>
      <c r="N13" s="70"/>
      <c r="O13" s="70"/>
      <c r="P13" s="70"/>
      <c r="Q13" s="71"/>
    </row>
    <row r="14" spans="1:17" ht="15">
      <c r="A14" s="258">
        <f aca="true" t="shared" si="1" ref="A14:A30">A13+1</f>
        <v>2</v>
      </c>
      <c r="B14" s="286" t="s">
        <v>7</v>
      </c>
      <c r="C14" s="219" t="s">
        <v>28</v>
      </c>
      <c r="D14" s="220"/>
      <c r="E14" s="218" t="s">
        <v>40</v>
      </c>
      <c r="F14" s="259">
        <v>1</v>
      </c>
      <c r="G14" s="216"/>
      <c r="H14" s="70"/>
      <c r="I14" s="70"/>
      <c r="J14" s="92"/>
      <c r="K14" s="70"/>
      <c r="L14" s="71"/>
      <c r="M14" s="69"/>
      <c r="N14" s="70"/>
      <c r="O14" s="70"/>
      <c r="P14" s="70"/>
      <c r="Q14" s="71"/>
    </row>
    <row r="15" spans="1:17" ht="15">
      <c r="A15" s="258">
        <f t="shared" si="1"/>
        <v>3</v>
      </c>
      <c r="B15" s="286" t="s">
        <v>7</v>
      </c>
      <c r="C15" s="220" t="s">
        <v>29</v>
      </c>
      <c r="D15" s="218" t="s">
        <v>139</v>
      </c>
      <c r="E15" s="218" t="s">
        <v>135</v>
      </c>
      <c r="F15" s="259">
        <v>2</v>
      </c>
      <c r="G15" s="216"/>
      <c r="H15" s="70"/>
      <c r="I15" s="70"/>
      <c r="J15" s="92"/>
      <c r="K15" s="70"/>
      <c r="L15" s="71"/>
      <c r="M15" s="69"/>
      <c r="N15" s="70"/>
      <c r="O15" s="70"/>
      <c r="P15" s="70"/>
      <c r="Q15" s="71"/>
    </row>
    <row r="16" spans="1:17" ht="15">
      <c r="A16" s="258">
        <f t="shared" si="1"/>
        <v>4</v>
      </c>
      <c r="B16" s="286" t="s">
        <v>7</v>
      </c>
      <c r="C16" s="220" t="s">
        <v>30</v>
      </c>
      <c r="D16" s="220"/>
      <c r="E16" s="218" t="s">
        <v>135</v>
      </c>
      <c r="F16" s="259">
        <v>1</v>
      </c>
      <c r="G16" s="216"/>
      <c r="H16" s="70"/>
      <c r="I16" s="70"/>
      <c r="J16" s="92"/>
      <c r="K16" s="70"/>
      <c r="L16" s="71"/>
      <c r="M16" s="69"/>
      <c r="N16" s="70"/>
      <c r="O16" s="70"/>
      <c r="P16" s="70"/>
      <c r="Q16" s="71"/>
    </row>
    <row r="17" spans="1:18" ht="15.75">
      <c r="A17" s="258">
        <f t="shared" si="1"/>
        <v>5</v>
      </c>
      <c r="B17" s="286" t="s">
        <v>7</v>
      </c>
      <c r="C17" s="219" t="s">
        <v>31</v>
      </c>
      <c r="D17" s="220"/>
      <c r="E17" s="218" t="s">
        <v>135</v>
      </c>
      <c r="F17" s="259">
        <v>1</v>
      </c>
      <c r="G17" s="216"/>
      <c r="H17" s="70"/>
      <c r="I17" s="70"/>
      <c r="J17" s="92"/>
      <c r="K17" s="70"/>
      <c r="L17" s="71"/>
      <c r="M17" s="69"/>
      <c r="N17" s="70"/>
      <c r="O17" s="70"/>
      <c r="P17" s="70"/>
      <c r="Q17" s="71"/>
      <c r="R17" s="264"/>
    </row>
    <row r="18" spans="1:17" ht="25.5">
      <c r="A18" s="258">
        <f t="shared" si="1"/>
        <v>6</v>
      </c>
      <c r="B18" s="286" t="s">
        <v>7</v>
      </c>
      <c r="C18" s="219" t="s">
        <v>140</v>
      </c>
      <c r="D18" s="218" t="s">
        <v>141</v>
      </c>
      <c r="E18" s="218" t="s">
        <v>136</v>
      </c>
      <c r="F18" s="259">
        <v>15</v>
      </c>
      <c r="G18" s="216"/>
      <c r="H18" s="70"/>
      <c r="I18" s="70"/>
      <c r="J18" s="92"/>
      <c r="K18" s="70"/>
      <c r="L18" s="71"/>
      <c r="M18" s="69"/>
      <c r="N18" s="70"/>
      <c r="O18" s="70"/>
      <c r="P18" s="70"/>
      <c r="Q18" s="71"/>
    </row>
    <row r="19" spans="1:17" ht="25.5">
      <c r="A19" s="258">
        <f t="shared" si="1"/>
        <v>7</v>
      </c>
      <c r="B19" s="286" t="s">
        <v>7</v>
      </c>
      <c r="C19" s="219" t="s">
        <v>140</v>
      </c>
      <c r="D19" s="218" t="s">
        <v>142</v>
      </c>
      <c r="E19" s="218" t="s">
        <v>136</v>
      </c>
      <c r="F19" s="259">
        <v>10</v>
      </c>
      <c r="G19" s="216"/>
      <c r="H19" s="70"/>
      <c r="I19" s="70"/>
      <c r="J19" s="92"/>
      <c r="K19" s="70"/>
      <c r="L19" s="71"/>
      <c r="M19" s="69"/>
      <c r="N19" s="70"/>
      <c r="O19" s="70"/>
      <c r="P19" s="70"/>
      <c r="Q19" s="71"/>
    </row>
    <row r="20" spans="1:17" ht="15">
      <c r="A20" s="258">
        <f t="shared" si="1"/>
        <v>8</v>
      </c>
      <c r="B20" s="286" t="s">
        <v>7</v>
      </c>
      <c r="C20" s="220" t="s">
        <v>32</v>
      </c>
      <c r="D20" s="218" t="s">
        <v>141</v>
      </c>
      <c r="E20" s="218" t="s">
        <v>136</v>
      </c>
      <c r="F20" s="259">
        <v>15</v>
      </c>
      <c r="G20" s="216"/>
      <c r="H20" s="70"/>
      <c r="I20" s="70"/>
      <c r="J20" s="92"/>
      <c r="K20" s="70"/>
      <c r="L20" s="71"/>
      <c r="M20" s="69"/>
      <c r="N20" s="70"/>
      <c r="O20" s="70"/>
      <c r="P20" s="70"/>
      <c r="Q20" s="71"/>
    </row>
    <row r="21" spans="1:17" ht="15">
      <c r="A21" s="258">
        <f t="shared" si="1"/>
        <v>9</v>
      </c>
      <c r="B21" s="286" t="s">
        <v>7</v>
      </c>
      <c r="C21" s="220" t="s">
        <v>32</v>
      </c>
      <c r="D21" s="218" t="s">
        <v>142</v>
      </c>
      <c r="E21" s="218" t="s">
        <v>136</v>
      </c>
      <c r="F21" s="259">
        <v>10</v>
      </c>
      <c r="G21" s="216"/>
      <c r="H21" s="70"/>
      <c r="I21" s="70"/>
      <c r="J21" s="92"/>
      <c r="K21" s="70"/>
      <c r="L21" s="71"/>
      <c r="M21" s="69"/>
      <c r="N21" s="70"/>
      <c r="O21" s="70"/>
      <c r="P21" s="70"/>
      <c r="Q21" s="71"/>
    </row>
    <row r="22" spans="1:17" ht="15">
      <c r="A22" s="258">
        <f t="shared" si="1"/>
        <v>10</v>
      </c>
      <c r="B22" s="96"/>
      <c r="C22" s="221" t="s">
        <v>143</v>
      </c>
      <c r="D22" s="218"/>
      <c r="E22" s="218"/>
      <c r="F22" s="259"/>
      <c r="G22" s="216"/>
      <c r="H22" s="70"/>
      <c r="I22" s="70"/>
      <c r="J22" s="92"/>
      <c r="K22" s="70"/>
      <c r="L22" s="71"/>
      <c r="M22" s="69"/>
      <c r="N22" s="70"/>
      <c r="O22" s="70"/>
      <c r="P22" s="70"/>
      <c r="Q22" s="71"/>
    </row>
    <row r="23" spans="1:17" ht="15">
      <c r="A23" s="258">
        <f t="shared" si="1"/>
        <v>11</v>
      </c>
      <c r="B23" s="286" t="s">
        <v>8</v>
      </c>
      <c r="C23" s="220" t="s">
        <v>33</v>
      </c>
      <c r="D23" s="220"/>
      <c r="E23" s="218" t="s">
        <v>40</v>
      </c>
      <c r="F23" s="259">
        <v>1</v>
      </c>
      <c r="G23" s="216"/>
      <c r="H23" s="70"/>
      <c r="I23" s="70"/>
      <c r="J23" s="92"/>
      <c r="K23" s="70"/>
      <c r="L23" s="71"/>
      <c r="M23" s="69"/>
      <c r="N23" s="70"/>
      <c r="O23" s="70"/>
      <c r="P23" s="70"/>
      <c r="Q23" s="71"/>
    </row>
    <row r="24" spans="1:17" ht="25.5">
      <c r="A24" s="258">
        <f t="shared" si="1"/>
        <v>12</v>
      </c>
      <c r="B24" s="286" t="s">
        <v>8</v>
      </c>
      <c r="C24" s="219" t="s">
        <v>34</v>
      </c>
      <c r="D24" s="218" t="s">
        <v>144</v>
      </c>
      <c r="E24" s="218" t="s">
        <v>136</v>
      </c>
      <c r="F24" s="259">
        <v>9</v>
      </c>
      <c r="G24" s="216"/>
      <c r="H24" s="70"/>
      <c r="I24" s="70"/>
      <c r="J24" s="92"/>
      <c r="K24" s="70"/>
      <c r="L24" s="71"/>
      <c r="M24" s="69"/>
      <c r="N24" s="70"/>
      <c r="O24" s="70"/>
      <c r="P24" s="70"/>
      <c r="Q24" s="71"/>
    </row>
    <row r="25" spans="1:17" ht="25.5">
      <c r="A25" s="258">
        <f t="shared" si="1"/>
        <v>13</v>
      </c>
      <c r="B25" s="286" t="s">
        <v>8</v>
      </c>
      <c r="C25" s="219" t="s">
        <v>34</v>
      </c>
      <c r="D25" s="218" t="s">
        <v>145</v>
      </c>
      <c r="E25" s="218" t="s">
        <v>136</v>
      </c>
      <c r="F25" s="259">
        <v>5</v>
      </c>
      <c r="G25" s="216"/>
      <c r="H25" s="70"/>
      <c r="I25" s="70"/>
      <c r="J25" s="92"/>
      <c r="K25" s="70"/>
      <c r="L25" s="71"/>
      <c r="M25" s="69"/>
      <c r="N25" s="70"/>
      <c r="O25" s="70"/>
      <c r="P25" s="70"/>
      <c r="Q25" s="71"/>
    </row>
    <row r="26" spans="1:17" ht="15">
      <c r="A26" s="258">
        <f t="shared" si="1"/>
        <v>14</v>
      </c>
      <c r="B26" s="286" t="s">
        <v>8</v>
      </c>
      <c r="C26" s="219" t="s">
        <v>35</v>
      </c>
      <c r="D26" s="218" t="s">
        <v>144</v>
      </c>
      <c r="E26" s="218" t="s">
        <v>135</v>
      </c>
      <c r="F26" s="259">
        <v>2</v>
      </c>
      <c r="G26" s="216"/>
      <c r="H26" s="70"/>
      <c r="I26" s="70"/>
      <c r="J26" s="70"/>
      <c r="K26" s="70"/>
      <c r="L26" s="71"/>
      <c r="M26" s="69"/>
      <c r="N26" s="70"/>
      <c r="O26" s="70"/>
      <c r="P26" s="70"/>
      <c r="Q26" s="71"/>
    </row>
    <row r="27" spans="1:17" ht="15">
      <c r="A27" s="258">
        <f t="shared" si="1"/>
        <v>15</v>
      </c>
      <c r="B27" s="286" t="s">
        <v>8</v>
      </c>
      <c r="C27" s="219" t="s">
        <v>36</v>
      </c>
      <c r="D27" s="218" t="s">
        <v>144</v>
      </c>
      <c r="E27" s="218" t="s">
        <v>135</v>
      </c>
      <c r="F27" s="259">
        <v>1</v>
      </c>
      <c r="G27" s="216"/>
      <c r="H27" s="70"/>
      <c r="I27" s="70"/>
      <c r="J27" s="70"/>
      <c r="K27" s="70"/>
      <c r="L27" s="71"/>
      <c r="M27" s="69"/>
      <c r="N27" s="70"/>
      <c r="O27" s="70"/>
      <c r="P27" s="70"/>
      <c r="Q27" s="71"/>
    </row>
    <row r="28" spans="1:17" ht="15">
      <c r="A28" s="258">
        <f t="shared" si="1"/>
        <v>16</v>
      </c>
      <c r="B28" s="286" t="s">
        <v>8</v>
      </c>
      <c r="C28" s="219" t="s">
        <v>37</v>
      </c>
      <c r="D28" s="218"/>
      <c r="E28" s="218" t="s">
        <v>135</v>
      </c>
      <c r="F28" s="259">
        <v>1</v>
      </c>
      <c r="G28" s="216"/>
      <c r="H28" s="70"/>
      <c r="I28" s="70"/>
      <c r="J28" s="70"/>
      <c r="K28" s="70"/>
      <c r="L28" s="71"/>
      <c r="M28" s="69"/>
      <c r="N28" s="70"/>
      <c r="O28" s="70"/>
      <c r="P28" s="70"/>
      <c r="Q28" s="71"/>
    </row>
    <row r="29" spans="1:17" ht="15" customHeight="1">
      <c r="A29" s="258">
        <f t="shared" si="1"/>
        <v>17</v>
      </c>
      <c r="B29" s="286" t="s">
        <v>8</v>
      </c>
      <c r="C29" s="220" t="s">
        <v>38</v>
      </c>
      <c r="D29" s="218"/>
      <c r="E29" s="218" t="s">
        <v>135</v>
      </c>
      <c r="F29" s="259">
        <v>1</v>
      </c>
      <c r="G29" s="216"/>
      <c r="H29" s="70"/>
      <c r="I29" s="70"/>
      <c r="J29" s="70"/>
      <c r="K29" s="70"/>
      <c r="L29" s="71"/>
      <c r="M29" s="69"/>
      <c r="N29" s="70"/>
      <c r="O29" s="70"/>
      <c r="P29" s="70"/>
      <c r="Q29" s="71"/>
    </row>
    <row r="30" spans="1:17" ht="15">
      <c r="A30" s="258">
        <f t="shared" si="1"/>
        <v>18</v>
      </c>
      <c r="B30" s="286" t="s">
        <v>8</v>
      </c>
      <c r="C30" s="304" t="s">
        <v>39</v>
      </c>
      <c r="D30" s="218"/>
      <c r="E30" s="305" t="s">
        <v>135</v>
      </c>
      <c r="F30" s="259">
        <v>1</v>
      </c>
      <c r="G30" s="216"/>
      <c r="H30" s="70"/>
      <c r="I30" s="70"/>
      <c r="J30" s="70"/>
      <c r="K30" s="70"/>
      <c r="L30" s="71"/>
      <c r="M30" s="69"/>
      <c r="N30" s="70"/>
      <c r="O30" s="70"/>
      <c r="P30" s="70"/>
      <c r="Q30" s="71"/>
    </row>
    <row r="31" spans="1:17" ht="25.5">
      <c r="A31" s="299">
        <v>20</v>
      </c>
      <c r="B31" s="288" t="s">
        <v>8</v>
      </c>
      <c r="C31" s="303" t="s">
        <v>260</v>
      </c>
      <c r="D31" s="306"/>
      <c r="E31" s="301" t="s">
        <v>40</v>
      </c>
      <c r="F31" s="307">
        <v>1</v>
      </c>
      <c r="G31" s="302">
        <v>0</v>
      </c>
      <c r="H31" s="103">
        <v>0</v>
      </c>
      <c r="I31" s="103">
        <v>0</v>
      </c>
      <c r="J31" s="103"/>
      <c r="K31" s="103">
        <v>0</v>
      </c>
      <c r="L31" s="107">
        <v>0</v>
      </c>
      <c r="M31" s="106">
        <v>0</v>
      </c>
      <c r="N31" s="103">
        <f>ROUND(F31*I31,2)</f>
        <v>0</v>
      </c>
      <c r="O31" s="103">
        <f>SUM(J31)</f>
        <v>0</v>
      </c>
      <c r="P31" s="103">
        <f>ROUND(F31*K31,2)</f>
        <v>0</v>
      </c>
      <c r="Q31" s="107">
        <f>ROUND(N31+O31+P31,2)</f>
        <v>0</v>
      </c>
    </row>
    <row r="32" spans="1:17" ht="15">
      <c r="A32" s="299">
        <v>21</v>
      </c>
      <c r="B32" s="288" t="s">
        <v>261</v>
      </c>
      <c r="C32" s="300" t="s">
        <v>262</v>
      </c>
      <c r="D32" s="306"/>
      <c r="E32" s="301" t="s">
        <v>135</v>
      </c>
      <c r="F32" s="307">
        <v>1</v>
      </c>
      <c r="G32" s="302">
        <v>0</v>
      </c>
      <c r="H32" s="103">
        <v>0</v>
      </c>
      <c r="I32" s="103">
        <v>0</v>
      </c>
      <c r="J32" s="103"/>
      <c r="K32" s="103">
        <v>0</v>
      </c>
      <c r="L32" s="107">
        <v>0</v>
      </c>
      <c r="M32" s="106">
        <v>0</v>
      </c>
      <c r="N32" s="103">
        <f>ROUND(F32*I32,2)</f>
        <v>0</v>
      </c>
      <c r="O32" s="103">
        <f>SUM(J32)</f>
        <v>0</v>
      </c>
      <c r="P32" s="103">
        <f>ROUND(F32*K32,2)</f>
        <v>0</v>
      </c>
      <c r="Q32" s="107">
        <f>ROUND(N32+O32+P32,2)</f>
        <v>0</v>
      </c>
    </row>
    <row r="33" spans="1:17" ht="39" thickBot="1">
      <c r="A33" s="299"/>
      <c r="B33" s="288" t="s">
        <v>261</v>
      </c>
      <c r="C33" s="303" t="s">
        <v>276</v>
      </c>
      <c r="D33" s="218"/>
      <c r="E33" s="301" t="s">
        <v>40</v>
      </c>
      <c r="F33" s="259">
        <v>1</v>
      </c>
      <c r="G33" s="302">
        <v>0</v>
      </c>
      <c r="H33" s="103">
        <v>0</v>
      </c>
      <c r="I33" s="103">
        <v>0</v>
      </c>
      <c r="J33" s="103"/>
      <c r="K33" s="103">
        <v>0</v>
      </c>
      <c r="L33" s="107">
        <v>0</v>
      </c>
      <c r="M33" s="106">
        <v>0</v>
      </c>
      <c r="N33" s="103">
        <f>ROUND(F33*I33,2)</f>
        <v>0</v>
      </c>
      <c r="O33" s="103"/>
      <c r="P33" s="103"/>
      <c r="Q33" s="107"/>
    </row>
    <row r="34" spans="1:17" ht="12.75" customHeight="1">
      <c r="A34" s="80"/>
      <c r="B34" s="81"/>
      <c r="C34" s="388" t="s">
        <v>49</v>
      </c>
      <c r="D34" s="388"/>
      <c r="E34" s="388"/>
      <c r="F34" s="388"/>
      <c r="G34" s="388"/>
      <c r="H34" s="388"/>
      <c r="I34" s="388"/>
      <c r="J34" s="388"/>
      <c r="K34" s="388"/>
      <c r="L34" s="388"/>
      <c r="M34" s="140">
        <f>SUM(M13:M33)</f>
        <v>0</v>
      </c>
      <c r="N34" s="141">
        <f>SUM(N13:N33)</f>
        <v>0</v>
      </c>
      <c r="O34" s="141">
        <f>SUM(O13:O33)</f>
        <v>0</v>
      </c>
      <c r="P34" s="141">
        <f>SUM(P13:P33)</f>
        <v>0</v>
      </c>
      <c r="Q34" s="142">
        <f>SUM(Q13:Q33)</f>
        <v>0</v>
      </c>
    </row>
    <row r="35" spans="1:17" ht="15.75" customHeight="1">
      <c r="A35" s="82"/>
      <c r="B35" s="83"/>
      <c r="C35" s="143"/>
      <c r="D35" s="143"/>
      <c r="E35" s="143"/>
      <c r="F35" s="143"/>
      <c r="G35" s="143"/>
      <c r="H35" s="143"/>
      <c r="I35" s="143"/>
      <c r="J35" s="143"/>
      <c r="K35" s="144" t="s">
        <v>84</v>
      </c>
      <c r="L35" s="145">
        <v>0.02</v>
      </c>
      <c r="M35" s="146"/>
      <c r="N35" s="147"/>
      <c r="O35" s="147">
        <f>O34*L35</f>
        <v>0</v>
      </c>
      <c r="P35" s="147"/>
      <c r="Q35" s="148">
        <f>SUM(M35:P35)</f>
        <v>0</v>
      </c>
    </row>
    <row r="36" spans="1:17" ht="16.5" customHeight="1" thickBot="1">
      <c r="A36" s="207"/>
      <c r="B36" s="208"/>
      <c r="C36" s="209"/>
      <c r="D36" s="209"/>
      <c r="E36" s="209"/>
      <c r="F36" s="209"/>
      <c r="G36" s="209"/>
      <c r="H36" s="209"/>
      <c r="I36" s="209"/>
      <c r="J36" s="209"/>
      <c r="K36" s="210" t="s">
        <v>85</v>
      </c>
      <c r="L36" s="211"/>
      <c r="M36" s="212">
        <f>SUM(M34:M35)</f>
        <v>0</v>
      </c>
      <c r="N36" s="159">
        <f>SUM(N34:N35)</f>
        <v>0</v>
      </c>
      <c r="O36" s="159">
        <f>SUM(O34:O35)</f>
        <v>0</v>
      </c>
      <c r="P36" s="159">
        <f>SUM(P34:P35)</f>
        <v>0</v>
      </c>
      <c r="Q36" s="213">
        <f>SUM(Q34:Q35)</f>
        <v>0</v>
      </c>
    </row>
    <row r="37" spans="1:17" ht="15.75" customHeight="1" hidden="1" outlineLevel="1">
      <c r="A37" s="199"/>
      <c r="B37" s="200"/>
      <c r="C37" s="201"/>
      <c r="D37" s="201"/>
      <c r="E37" s="201"/>
      <c r="F37" s="201"/>
      <c r="G37" s="201"/>
      <c r="H37" s="201"/>
      <c r="I37" s="201"/>
      <c r="J37" s="201"/>
      <c r="K37" s="202" t="s">
        <v>86</v>
      </c>
      <c r="L37" s="203" t="str">
        <f>Kopsav!$D$29</f>
        <v>  %</v>
      </c>
      <c r="M37" s="204"/>
      <c r="N37" s="205" t="e">
        <f>N36*L37</f>
        <v>#VALUE!</v>
      </c>
      <c r="O37" s="205" t="e">
        <f>O36*L37</f>
        <v>#VALUE!</v>
      </c>
      <c r="P37" s="205" t="e">
        <f>P36*L37</f>
        <v>#VALUE!</v>
      </c>
      <c r="Q37" s="206" t="e">
        <f>SUM(N37:P37)</f>
        <v>#VALUE!</v>
      </c>
    </row>
    <row r="38" spans="1:17" ht="15.75" customHeight="1" hidden="1" outlineLevel="1">
      <c r="A38" s="82"/>
      <c r="B38" s="83"/>
      <c r="C38" s="143"/>
      <c r="D38" s="143"/>
      <c r="E38" s="143"/>
      <c r="F38" s="143"/>
      <c r="G38" s="143"/>
      <c r="H38" s="143"/>
      <c r="I38" s="143"/>
      <c r="J38" s="143"/>
      <c r="K38" s="144" t="s">
        <v>68</v>
      </c>
      <c r="L38" s="150" t="str">
        <f>Kopsav!$D$31</f>
        <v>  %</v>
      </c>
      <c r="M38" s="151"/>
      <c r="N38" s="147" t="e">
        <f>N36*L38</f>
        <v>#VALUE!</v>
      </c>
      <c r="O38" s="147" t="e">
        <f>O36*L38</f>
        <v>#VALUE!</v>
      </c>
      <c r="P38" s="147" t="e">
        <f>P36*L38</f>
        <v>#VALUE!</v>
      </c>
      <c r="Q38" s="152" t="e">
        <f>SUM(N38:P38)</f>
        <v>#VALUE!</v>
      </c>
    </row>
    <row r="39" spans="1:17" ht="15.75" customHeight="1" hidden="1" outlineLevel="1">
      <c r="A39" s="82"/>
      <c r="B39" s="83"/>
      <c r="C39" s="143"/>
      <c r="D39" s="143"/>
      <c r="E39" s="143"/>
      <c r="F39" s="143"/>
      <c r="G39" s="143"/>
      <c r="H39" s="143"/>
      <c r="I39" s="143"/>
      <c r="J39" s="143"/>
      <c r="K39" s="144" t="s">
        <v>69</v>
      </c>
      <c r="L39" s="153">
        <v>0.2409</v>
      </c>
      <c r="M39" s="151"/>
      <c r="N39" s="147">
        <f>N36*24.09%</f>
        <v>0</v>
      </c>
      <c r="O39" s="147"/>
      <c r="P39" s="147"/>
      <c r="Q39" s="152">
        <f>SUM(N39:P39)</f>
        <v>0</v>
      </c>
    </row>
    <row r="40" spans="1:17" ht="15.75" customHeight="1" hidden="1" outlineLevel="1">
      <c r="A40" s="82"/>
      <c r="B40" s="83"/>
      <c r="C40" s="143"/>
      <c r="D40" s="143"/>
      <c r="E40" s="143"/>
      <c r="F40" s="143"/>
      <c r="G40" s="143"/>
      <c r="H40" s="143"/>
      <c r="I40" s="143"/>
      <c r="J40" s="143"/>
      <c r="K40" s="144" t="s">
        <v>87</v>
      </c>
      <c r="L40" s="154"/>
      <c r="M40" s="151"/>
      <c r="N40" s="147" t="e">
        <f>SUM(N36:N39)</f>
        <v>#VALUE!</v>
      </c>
      <c r="O40" s="147" t="e">
        <f>SUM(O36:O39)</f>
        <v>#VALUE!</v>
      </c>
      <c r="P40" s="147" t="e">
        <f>SUM(P36:P39)</f>
        <v>#VALUE!</v>
      </c>
      <c r="Q40" s="152" t="e">
        <f>SUM(N40:P40)</f>
        <v>#VALUE!</v>
      </c>
    </row>
    <row r="41" spans="1:17" ht="15.75" customHeight="1" hidden="1" outlineLevel="1">
      <c r="A41" s="82"/>
      <c r="B41" s="83"/>
      <c r="C41" s="143"/>
      <c r="D41" s="143"/>
      <c r="E41" s="143"/>
      <c r="F41" s="143"/>
      <c r="G41" s="143"/>
      <c r="H41" s="143"/>
      <c r="I41" s="143"/>
      <c r="J41" s="143"/>
      <c r="K41" s="144" t="s">
        <v>88</v>
      </c>
      <c r="L41" s="150">
        <v>0.21</v>
      </c>
      <c r="M41" s="151"/>
      <c r="N41" s="147"/>
      <c r="O41" s="147"/>
      <c r="P41" s="147"/>
      <c r="Q41" s="152" t="e">
        <f>Q40*21%</f>
        <v>#VALUE!</v>
      </c>
    </row>
    <row r="42" spans="1:17" ht="15.75" customHeight="1" hidden="1" outlineLevel="1" thickBot="1">
      <c r="A42" s="84"/>
      <c r="B42" s="85"/>
      <c r="C42" s="155"/>
      <c r="D42" s="155"/>
      <c r="E42" s="155"/>
      <c r="F42" s="155"/>
      <c r="G42" s="155"/>
      <c r="H42" s="155"/>
      <c r="I42" s="155"/>
      <c r="J42" s="155"/>
      <c r="K42" s="156" t="s">
        <v>89</v>
      </c>
      <c r="L42" s="157"/>
      <c r="M42" s="158"/>
      <c r="N42" s="159"/>
      <c r="O42" s="159"/>
      <c r="P42" s="159"/>
      <c r="Q42" s="160" t="e">
        <f>SUM(Q40:Q41)</f>
        <v>#VALUE!</v>
      </c>
    </row>
    <row r="43" spans="3:17" ht="15" collapsed="1">
      <c r="C43" s="86"/>
      <c r="D43" s="86"/>
      <c r="N43" s="161"/>
      <c r="O43" s="161" t="s">
        <v>49</v>
      </c>
      <c r="P43" s="95"/>
      <c r="Q43" s="162">
        <f>Q36</f>
        <v>0</v>
      </c>
    </row>
    <row r="44" spans="1:2" ht="15">
      <c r="A44" s="14" t="s">
        <v>267</v>
      </c>
      <c r="B44" s="14"/>
    </row>
    <row r="45" spans="1:4" ht="15">
      <c r="A45" s="14" t="s">
        <v>52</v>
      </c>
      <c r="B45" s="163"/>
      <c r="C45" s="88"/>
      <c r="D45" s="88"/>
    </row>
    <row r="46" spans="1:2" ht="15">
      <c r="A46" s="14"/>
      <c r="B46" s="14"/>
    </row>
    <row r="47" spans="1:2" ht="15">
      <c r="A47" s="14" t="s">
        <v>270</v>
      </c>
      <c r="B47" s="14"/>
    </row>
    <row r="48" spans="1:16" ht="15">
      <c r="A48" s="14" t="s">
        <v>52</v>
      </c>
      <c r="B48" s="163"/>
      <c r="P48" s="14" t="str">
        <f>Kopsav!$E$18</f>
        <v>2012.gada 18.jūlijā</v>
      </c>
    </row>
    <row r="49" spans="1:2" ht="15">
      <c r="A49" s="14" t="s">
        <v>272</v>
      </c>
      <c r="B49" s="14"/>
    </row>
    <row r="50" spans="1:2" ht="15">
      <c r="A50" s="14"/>
      <c r="B50" s="14"/>
    </row>
  </sheetData>
  <sheetProtection selectLockedCells="1" selectUnlockedCells="1"/>
  <mergeCells count="20">
    <mergeCell ref="C34:L34"/>
    <mergeCell ref="N10:N11"/>
    <mergeCell ref="K10:K11"/>
    <mergeCell ref="L10:L11"/>
    <mergeCell ref="M10:M11"/>
    <mergeCell ref="H10:H11"/>
    <mergeCell ref="I10:I11"/>
    <mergeCell ref="J10:J11"/>
    <mergeCell ref="A9:A11"/>
    <mergeCell ref="B9:B11"/>
    <mergeCell ref="C9:C11"/>
    <mergeCell ref="E9:E11"/>
    <mergeCell ref="D9:D11"/>
    <mergeCell ref="P10:P11"/>
    <mergeCell ref="Q10:Q11"/>
    <mergeCell ref="F9:F11"/>
    <mergeCell ref="G9:L9"/>
    <mergeCell ref="M9:Q9"/>
    <mergeCell ref="G10:G11"/>
    <mergeCell ref="O10:O11"/>
  </mergeCells>
  <printOptions/>
  <pageMargins left="0.2" right="0.1597222222222222" top="0.44" bottom="0.2" header="0.5118055555555555" footer="0.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E74"/>
  <sheetViews>
    <sheetView zoomScale="90" zoomScaleNormal="90" zoomScalePageLayoutView="0" workbookViewId="0" topLeftCell="A54">
      <pane ySplit="2310" topLeftCell="BM54" activePane="bottomLeft" state="split"/>
      <selection pane="topLeft" activeCell="F17" sqref="F17:P55"/>
      <selection pane="bottomLeft" activeCell="D18" sqref="D18"/>
    </sheetView>
  </sheetViews>
  <sheetFormatPr defaultColWidth="9.140625" defaultRowHeight="12.75" outlineLevelRow="1" outlineLevelCol="1"/>
  <cols>
    <col min="1" max="1" width="5.57421875" style="46" customWidth="1"/>
    <col min="2" max="2" width="9.57421875" style="46" customWidth="1"/>
    <col min="3" max="3" width="45.28125" style="14" customWidth="1"/>
    <col min="4" max="4" width="7.28125" style="14" customWidth="1"/>
    <col min="5" max="5" width="8.00390625" style="14" customWidth="1"/>
    <col min="6" max="6" width="7.57421875" style="14" customWidth="1" outlineLevel="1"/>
    <col min="7" max="7" width="10.00390625" style="14" customWidth="1" outlineLevel="1"/>
    <col min="8" max="8" width="9.00390625" style="14" customWidth="1"/>
    <col min="9" max="9" width="10.28125" style="14" customWidth="1"/>
    <col min="10" max="10" width="9.00390625" style="14" customWidth="1"/>
    <col min="11" max="11" width="9.140625" style="14" customWidth="1"/>
    <col min="12" max="12" width="11.28125" style="14" customWidth="1" outlineLevel="1"/>
    <col min="13" max="13" width="11.140625" style="14" customWidth="1"/>
    <col min="14" max="14" width="11.7109375" style="14" customWidth="1"/>
    <col min="15" max="15" width="10.140625" style="14" customWidth="1"/>
    <col min="16" max="16" width="12.00390625" style="14" customWidth="1"/>
    <col min="17" max="16384" width="9.140625" style="14" customWidth="1"/>
  </cols>
  <sheetData>
    <row r="1" ht="18.75">
      <c r="H1" s="7" t="s">
        <v>91</v>
      </c>
    </row>
    <row r="2" ht="15" customHeight="1">
      <c r="H2" s="222" t="s">
        <v>224</v>
      </c>
    </row>
    <row r="3" spans="1:10" ht="15" customHeight="1">
      <c r="A3" s="14" t="str">
        <f>Kopsav!$A$10</f>
        <v>Pasūtītājs: Ķekavas novada pašvaldības Kultūras aģentūra</v>
      </c>
      <c r="B3" s="14"/>
      <c r="I3" s="89"/>
      <c r="J3" s="89"/>
    </row>
    <row r="4" spans="1:2" ht="15" customHeight="1">
      <c r="A4" s="14" t="str">
        <f>Kopsav!$A$12</f>
        <v>Objekta nosaukums: BIBLIOTĒKAS PAPLAŠINĀŠANA KATLAKALNA TAUTAS NAMĀ</v>
      </c>
      <c r="B4" s="14"/>
    </row>
    <row r="5" spans="1:2" ht="15" customHeight="1">
      <c r="A5" s="14" t="str">
        <f>Kopsav!$A$13</f>
        <v>Objekta adrese:Ķekavas novads, Ķekavas pagasts, Katlakalns, Pļavniekkalna iela 35</v>
      </c>
      <c r="B5" s="14"/>
    </row>
    <row r="6" spans="1:8" ht="15">
      <c r="A6" s="14" t="str">
        <f>Kopsav!$A$14</f>
        <v>Pasūtījuma Nr.: 206</v>
      </c>
      <c r="B6" s="14"/>
      <c r="H6" s="88"/>
    </row>
    <row r="7" spans="1:2" ht="15">
      <c r="A7" s="14"/>
      <c r="B7" s="14"/>
    </row>
    <row r="8" spans="3:16" ht="15">
      <c r="C8" s="48"/>
      <c r="E8" s="49"/>
      <c r="F8" s="49"/>
      <c r="G8" s="49"/>
      <c r="H8" s="48"/>
      <c r="I8" s="48"/>
      <c r="J8" s="48"/>
      <c r="O8" s="50" t="s">
        <v>98</v>
      </c>
      <c r="P8" s="51">
        <f>P59</f>
        <v>0</v>
      </c>
    </row>
    <row r="9" spans="1:16" ht="12.75" customHeight="1" thickBot="1">
      <c r="A9" s="52" t="s">
        <v>95</v>
      </c>
      <c r="B9" s="52"/>
      <c r="C9" s="48"/>
      <c r="E9" s="49"/>
      <c r="F9" s="49"/>
      <c r="G9" s="49"/>
      <c r="H9" s="48"/>
      <c r="I9" s="48"/>
      <c r="J9" s="48"/>
      <c r="N9" s="53"/>
      <c r="P9" s="51"/>
    </row>
    <row r="10" spans="1:16" ht="12.75" customHeight="1" thickBot="1">
      <c r="A10" s="376" t="s">
        <v>46</v>
      </c>
      <c r="B10" s="379" t="s">
        <v>73</v>
      </c>
      <c r="C10" s="381" t="s">
        <v>74</v>
      </c>
      <c r="D10" s="384" t="s">
        <v>75</v>
      </c>
      <c r="E10" s="391" t="s">
        <v>76</v>
      </c>
      <c r="F10" s="371" t="s">
        <v>77</v>
      </c>
      <c r="G10" s="371"/>
      <c r="H10" s="371"/>
      <c r="I10" s="371"/>
      <c r="J10" s="371"/>
      <c r="K10" s="371"/>
      <c r="L10" s="372" t="s">
        <v>78</v>
      </c>
      <c r="M10" s="372"/>
      <c r="N10" s="372"/>
      <c r="O10" s="372"/>
      <c r="P10" s="373"/>
    </row>
    <row r="11" spans="1:16" ht="12.75" customHeight="1" thickBot="1">
      <c r="A11" s="377"/>
      <c r="B11" s="359"/>
      <c r="C11" s="382"/>
      <c r="D11" s="360"/>
      <c r="E11" s="364"/>
      <c r="F11" s="374" t="s">
        <v>79</v>
      </c>
      <c r="G11" s="361" t="s">
        <v>80</v>
      </c>
      <c r="H11" s="361" t="s">
        <v>63</v>
      </c>
      <c r="I11" s="361" t="s">
        <v>64</v>
      </c>
      <c r="J11" s="361" t="s">
        <v>81</v>
      </c>
      <c r="K11" s="356" t="s">
        <v>82</v>
      </c>
      <c r="L11" s="357" t="s">
        <v>62</v>
      </c>
      <c r="M11" s="361" t="s">
        <v>63</v>
      </c>
      <c r="N11" s="361" t="s">
        <v>64</v>
      </c>
      <c r="O11" s="361" t="s">
        <v>65</v>
      </c>
      <c r="P11" s="367" t="s">
        <v>83</v>
      </c>
    </row>
    <row r="12" spans="1:16" ht="46.5" customHeight="1">
      <c r="A12" s="378"/>
      <c r="B12" s="380"/>
      <c r="C12" s="383"/>
      <c r="D12" s="385"/>
      <c r="E12" s="392"/>
      <c r="F12" s="375"/>
      <c r="G12" s="366"/>
      <c r="H12" s="366"/>
      <c r="I12" s="366"/>
      <c r="J12" s="366"/>
      <c r="K12" s="389"/>
      <c r="L12" s="390"/>
      <c r="M12" s="366"/>
      <c r="N12" s="366"/>
      <c r="O12" s="366"/>
      <c r="P12" s="346"/>
    </row>
    <row r="13" spans="1:16" ht="13.5" customHeight="1" outlineLevel="1" thickBot="1">
      <c r="A13" s="128">
        <v>1</v>
      </c>
      <c r="B13" s="129">
        <f>A13+1</f>
        <v>2</v>
      </c>
      <c r="C13" s="130">
        <f>B13+1</f>
        <v>3</v>
      </c>
      <c r="D13" s="131">
        <f>C13+1</f>
        <v>4</v>
      </c>
      <c r="E13" s="132">
        <f aca="true" t="shared" si="0" ref="E13:P13">D13+1</f>
        <v>5</v>
      </c>
      <c r="F13" s="133">
        <f t="shared" si="0"/>
        <v>6</v>
      </c>
      <c r="G13" s="131">
        <f t="shared" si="0"/>
        <v>7</v>
      </c>
      <c r="H13" s="131">
        <f t="shared" si="0"/>
        <v>8</v>
      </c>
      <c r="I13" s="131">
        <f t="shared" si="0"/>
        <v>9</v>
      </c>
      <c r="J13" s="131">
        <f t="shared" si="0"/>
        <v>10</v>
      </c>
      <c r="K13" s="132">
        <f t="shared" si="0"/>
        <v>11</v>
      </c>
      <c r="L13" s="134">
        <f t="shared" si="0"/>
        <v>12</v>
      </c>
      <c r="M13" s="131">
        <f t="shared" si="0"/>
        <v>13</v>
      </c>
      <c r="N13" s="131">
        <f t="shared" si="0"/>
        <v>14</v>
      </c>
      <c r="O13" s="131">
        <f t="shared" si="0"/>
        <v>15</v>
      </c>
      <c r="P13" s="135">
        <f t="shared" si="0"/>
        <v>16</v>
      </c>
    </row>
    <row r="14" spans="1:16" ht="15.75">
      <c r="A14" s="58">
        <v>1</v>
      </c>
      <c r="B14" s="119"/>
      <c r="C14" s="266"/>
      <c r="D14" s="267"/>
      <c r="E14" s="268"/>
      <c r="F14" s="91"/>
      <c r="G14" s="63"/>
      <c r="H14" s="63"/>
      <c r="I14" s="63"/>
      <c r="J14" s="63"/>
      <c r="K14" s="64"/>
      <c r="L14" s="62"/>
      <c r="M14" s="63"/>
      <c r="N14" s="63"/>
      <c r="O14" s="63"/>
      <c r="P14" s="64"/>
    </row>
    <row r="15" spans="1:16" ht="15">
      <c r="A15" s="65">
        <f aca="true" t="shared" si="1" ref="A15:A38">A14+1</f>
        <v>2</v>
      </c>
      <c r="B15" s="90"/>
      <c r="C15" s="269" t="s">
        <v>185</v>
      </c>
      <c r="D15" s="270"/>
      <c r="E15" s="271"/>
      <c r="F15" s="69"/>
      <c r="G15" s="70"/>
      <c r="H15" s="70"/>
      <c r="I15" s="70"/>
      <c r="J15" s="70"/>
      <c r="K15" s="71"/>
      <c r="L15" s="69"/>
      <c r="M15" s="70"/>
      <c r="N15" s="70"/>
      <c r="O15" s="70"/>
      <c r="P15" s="71"/>
    </row>
    <row r="16" spans="1:16" ht="15">
      <c r="A16" s="65">
        <f t="shared" si="1"/>
        <v>3</v>
      </c>
      <c r="B16" s="90"/>
      <c r="C16" s="272" t="s">
        <v>186</v>
      </c>
      <c r="D16" s="270"/>
      <c r="E16" s="271"/>
      <c r="F16" s="69"/>
      <c r="G16" s="70"/>
      <c r="H16" s="70"/>
      <c r="I16" s="92"/>
      <c r="J16" s="70"/>
      <c r="K16" s="71"/>
      <c r="L16" s="69"/>
      <c r="M16" s="70"/>
      <c r="N16" s="70"/>
      <c r="O16" s="70"/>
      <c r="P16" s="71"/>
    </row>
    <row r="17" spans="1:19" ht="15">
      <c r="A17" s="65">
        <f t="shared" si="1"/>
        <v>4</v>
      </c>
      <c r="B17" s="286" t="s">
        <v>9</v>
      </c>
      <c r="C17" s="273" t="s">
        <v>187</v>
      </c>
      <c r="D17" s="270" t="s">
        <v>135</v>
      </c>
      <c r="E17" s="271">
        <v>1</v>
      </c>
      <c r="F17" s="69"/>
      <c r="G17" s="70"/>
      <c r="H17" s="70"/>
      <c r="I17" s="92"/>
      <c r="J17" s="70"/>
      <c r="K17" s="71"/>
      <c r="L17" s="69"/>
      <c r="M17" s="70"/>
      <c r="N17" s="70"/>
      <c r="O17" s="70"/>
      <c r="P17" s="71"/>
      <c r="Q17" s="326"/>
      <c r="R17" s="326"/>
      <c r="S17" s="326"/>
    </row>
    <row r="18" spans="1:19" ht="15">
      <c r="A18" s="65">
        <f t="shared" si="1"/>
        <v>5</v>
      </c>
      <c r="B18" s="286" t="s">
        <v>9</v>
      </c>
      <c r="C18" s="274" t="s">
        <v>188</v>
      </c>
      <c r="D18" s="270" t="s">
        <v>137</v>
      </c>
      <c r="E18" s="271">
        <v>1</v>
      </c>
      <c r="F18" s="69"/>
      <c r="G18" s="70"/>
      <c r="H18" s="70"/>
      <c r="I18" s="92"/>
      <c r="J18" s="70"/>
      <c r="K18" s="71"/>
      <c r="L18" s="69"/>
      <c r="M18" s="70"/>
      <c r="N18" s="70"/>
      <c r="O18" s="70"/>
      <c r="P18" s="71"/>
      <c r="Q18" s="326"/>
      <c r="R18" s="326"/>
      <c r="S18" s="326"/>
    </row>
    <row r="19" spans="1:19" ht="15">
      <c r="A19" s="65">
        <f t="shared" si="1"/>
        <v>6</v>
      </c>
      <c r="B19" s="286"/>
      <c r="C19" s="272" t="s">
        <v>189</v>
      </c>
      <c r="D19" s="275"/>
      <c r="E19" s="276"/>
      <c r="F19" s="69"/>
      <c r="G19" s="70"/>
      <c r="H19" s="70"/>
      <c r="I19" s="92"/>
      <c r="J19" s="70"/>
      <c r="K19" s="71"/>
      <c r="L19" s="69"/>
      <c r="M19" s="70"/>
      <c r="N19" s="70"/>
      <c r="O19" s="70"/>
      <c r="P19" s="71"/>
      <c r="Q19" s="326"/>
      <c r="R19" s="326"/>
      <c r="S19" s="326"/>
    </row>
    <row r="20" spans="1:19" ht="15">
      <c r="A20" s="65">
        <f t="shared" si="1"/>
        <v>7</v>
      </c>
      <c r="B20" s="286" t="s">
        <v>9</v>
      </c>
      <c r="C20" s="273" t="s">
        <v>190</v>
      </c>
      <c r="D20" s="270" t="s">
        <v>135</v>
      </c>
      <c r="E20" s="271">
        <v>1</v>
      </c>
      <c r="F20" s="69"/>
      <c r="G20" s="70"/>
      <c r="H20" s="70"/>
      <c r="I20" s="92"/>
      <c r="J20" s="70"/>
      <c r="K20" s="71"/>
      <c r="L20" s="69"/>
      <c r="M20" s="70"/>
      <c r="N20" s="70"/>
      <c r="O20" s="70"/>
      <c r="P20" s="71"/>
      <c r="Q20" s="326"/>
      <c r="R20" s="326"/>
      <c r="S20" s="326"/>
    </row>
    <row r="21" spans="1:19" ht="25.5">
      <c r="A21" s="65">
        <f t="shared" si="1"/>
        <v>8</v>
      </c>
      <c r="B21" s="286" t="s">
        <v>9</v>
      </c>
      <c r="C21" s="277" t="s">
        <v>191</v>
      </c>
      <c r="D21" s="270" t="s">
        <v>137</v>
      </c>
      <c r="E21" s="271">
        <v>1</v>
      </c>
      <c r="F21" s="69"/>
      <c r="G21" s="70"/>
      <c r="H21" s="70"/>
      <c r="I21" s="92"/>
      <c r="J21" s="70"/>
      <c r="K21" s="71"/>
      <c r="L21" s="69"/>
      <c r="M21" s="70"/>
      <c r="N21" s="70"/>
      <c r="O21" s="70"/>
      <c r="P21" s="71"/>
      <c r="Q21" s="326"/>
      <c r="R21" s="326"/>
      <c r="S21" s="326"/>
    </row>
    <row r="22" spans="1:19" ht="15">
      <c r="A22" s="65">
        <f t="shared" si="1"/>
        <v>9</v>
      </c>
      <c r="B22" s="286" t="s">
        <v>9</v>
      </c>
      <c r="C22" s="275" t="s">
        <v>192</v>
      </c>
      <c r="D22" s="270" t="s">
        <v>135</v>
      </c>
      <c r="E22" s="278">
        <v>1</v>
      </c>
      <c r="F22" s="69"/>
      <c r="G22" s="70"/>
      <c r="H22" s="70"/>
      <c r="I22" s="92"/>
      <c r="J22" s="70"/>
      <c r="K22" s="71"/>
      <c r="L22" s="69"/>
      <c r="M22" s="70"/>
      <c r="N22" s="70"/>
      <c r="O22" s="70"/>
      <c r="P22" s="71"/>
      <c r="Q22" s="326"/>
      <c r="R22" s="326"/>
      <c r="S22" s="326"/>
    </row>
    <row r="23" spans="1:19" ht="15">
      <c r="A23" s="65">
        <f t="shared" si="1"/>
        <v>10</v>
      </c>
      <c r="B23" s="286" t="s">
        <v>9</v>
      </c>
      <c r="C23" s="273" t="s">
        <v>193</v>
      </c>
      <c r="D23" s="270" t="s">
        <v>135</v>
      </c>
      <c r="E23" s="271">
        <v>16</v>
      </c>
      <c r="F23" s="69"/>
      <c r="G23" s="70"/>
      <c r="H23" s="70"/>
      <c r="I23" s="92"/>
      <c r="J23" s="70"/>
      <c r="K23" s="71"/>
      <c r="L23" s="69"/>
      <c r="M23" s="70"/>
      <c r="N23" s="70"/>
      <c r="O23" s="70"/>
      <c r="P23" s="71"/>
      <c r="Q23" s="326"/>
      <c r="R23" s="326"/>
      <c r="S23" s="326"/>
    </row>
    <row r="24" spans="1:19" ht="15">
      <c r="A24" s="65">
        <f t="shared" si="1"/>
        <v>11</v>
      </c>
      <c r="B24" s="286" t="s">
        <v>9</v>
      </c>
      <c r="C24" s="273" t="s">
        <v>194</v>
      </c>
      <c r="D24" s="270" t="s">
        <v>135</v>
      </c>
      <c r="E24" s="271">
        <v>1</v>
      </c>
      <c r="F24" s="69"/>
      <c r="G24" s="70"/>
      <c r="H24" s="70"/>
      <c r="I24" s="92"/>
      <c r="J24" s="70"/>
      <c r="K24" s="71"/>
      <c r="L24" s="69"/>
      <c r="M24" s="70"/>
      <c r="N24" s="70"/>
      <c r="O24" s="70"/>
      <c r="P24" s="71"/>
      <c r="Q24" s="326"/>
      <c r="R24" s="326"/>
      <c r="S24" s="326"/>
    </row>
    <row r="25" spans="1:19" ht="15">
      <c r="A25" s="65">
        <f t="shared" si="1"/>
        <v>12</v>
      </c>
      <c r="B25" s="286" t="s">
        <v>9</v>
      </c>
      <c r="C25" s="273" t="s">
        <v>195</v>
      </c>
      <c r="D25" s="270" t="s">
        <v>135</v>
      </c>
      <c r="E25" s="271">
        <v>7</v>
      </c>
      <c r="F25" s="69"/>
      <c r="G25" s="70"/>
      <c r="H25" s="70"/>
      <c r="I25" s="92"/>
      <c r="J25" s="70"/>
      <c r="K25" s="71"/>
      <c r="L25" s="69"/>
      <c r="M25" s="70"/>
      <c r="N25" s="70"/>
      <c r="O25" s="70"/>
      <c r="P25" s="71"/>
      <c r="Q25" s="326"/>
      <c r="R25" s="326"/>
      <c r="S25" s="326"/>
    </row>
    <row r="26" spans="1:19" ht="15">
      <c r="A26" s="65">
        <f t="shared" si="1"/>
        <v>13</v>
      </c>
      <c r="B26" s="286" t="s">
        <v>9</v>
      </c>
      <c r="C26" s="273" t="s">
        <v>196</v>
      </c>
      <c r="D26" s="270" t="s">
        <v>135</v>
      </c>
      <c r="E26" s="271">
        <v>1</v>
      </c>
      <c r="F26" s="69"/>
      <c r="G26" s="70"/>
      <c r="H26" s="70"/>
      <c r="I26" s="92"/>
      <c r="J26" s="70"/>
      <c r="K26" s="71"/>
      <c r="L26" s="69"/>
      <c r="M26" s="70"/>
      <c r="N26" s="70"/>
      <c r="O26" s="70"/>
      <c r="P26" s="71"/>
      <c r="Q26" s="326"/>
      <c r="R26" s="326"/>
      <c r="S26" s="326"/>
    </row>
    <row r="27" spans="1:19" ht="38.25">
      <c r="A27" s="65">
        <f t="shared" si="1"/>
        <v>14</v>
      </c>
      <c r="B27" s="286" t="s">
        <v>9</v>
      </c>
      <c r="C27" s="277" t="s">
        <v>197</v>
      </c>
      <c r="D27" s="270" t="s">
        <v>137</v>
      </c>
      <c r="E27" s="271">
        <v>1</v>
      </c>
      <c r="F27" s="69"/>
      <c r="G27" s="70"/>
      <c r="H27" s="70"/>
      <c r="I27" s="92"/>
      <c r="J27" s="70"/>
      <c r="K27" s="71"/>
      <c r="L27" s="69"/>
      <c r="M27" s="70"/>
      <c r="N27" s="70"/>
      <c r="O27" s="70"/>
      <c r="P27" s="71"/>
      <c r="Q27" s="326"/>
      <c r="R27" s="326"/>
      <c r="S27" s="326"/>
    </row>
    <row r="28" spans="1:16" ht="25.5">
      <c r="A28" s="65">
        <f t="shared" si="1"/>
        <v>15</v>
      </c>
      <c r="B28" s="286" t="s">
        <v>9</v>
      </c>
      <c r="C28" s="279" t="s">
        <v>198</v>
      </c>
      <c r="D28" s="270"/>
      <c r="E28" s="271"/>
      <c r="F28" s="69"/>
      <c r="G28" s="70"/>
      <c r="H28" s="70"/>
      <c r="I28" s="92"/>
      <c r="J28" s="70"/>
      <c r="K28" s="71"/>
      <c r="L28" s="69"/>
      <c r="M28" s="70"/>
      <c r="N28" s="70"/>
      <c r="O28" s="70"/>
      <c r="P28" s="71"/>
    </row>
    <row r="29" spans="1:16" ht="15">
      <c r="A29" s="65">
        <f t="shared" si="1"/>
        <v>16</v>
      </c>
      <c r="B29" s="286"/>
      <c r="C29" s="272" t="s">
        <v>199</v>
      </c>
      <c r="D29" s="280"/>
      <c r="E29" s="281"/>
      <c r="F29" s="69"/>
      <c r="G29" s="70"/>
      <c r="H29" s="70"/>
      <c r="I29" s="92"/>
      <c r="J29" s="70"/>
      <c r="K29" s="71"/>
      <c r="L29" s="69"/>
      <c r="M29" s="70"/>
      <c r="N29" s="70"/>
      <c r="O29" s="70"/>
      <c r="P29" s="71"/>
    </row>
    <row r="30" spans="1:19" ht="15">
      <c r="A30" s="65">
        <f t="shared" si="1"/>
        <v>17</v>
      </c>
      <c r="B30" s="286" t="s">
        <v>9</v>
      </c>
      <c r="C30" s="282" t="s">
        <v>200</v>
      </c>
      <c r="D30" s="280" t="s">
        <v>135</v>
      </c>
      <c r="E30" s="281">
        <v>29</v>
      </c>
      <c r="F30" s="69"/>
      <c r="G30" s="70"/>
      <c r="H30" s="70"/>
      <c r="I30" s="92"/>
      <c r="J30" s="70"/>
      <c r="K30" s="71"/>
      <c r="L30" s="69"/>
      <c r="M30" s="70"/>
      <c r="N30" s="70"/>
      <c r="O30" s="70"/>
      <c r="P30" s="71"/>
      <c r="Q30" s="326"/>
      <c r="R30" s="326"/>
      <c r="S30" s="326"/>
    </row>
    <row r="31" spans="1:19" ht="15" customHeight="1">
      <c r="A31" s="65">
        <f t="shared" si="1"/>
        <v>18</v>
      </c>
      <c r="B31" s="286" t="s">
        <v>9</v>
      </c>
      <c r="C31" s="282" t="s">
        <v>201</v>
      </c>
      <c r="D31" s="280" t="s">
        <v>135</v>
      </c>
      <c r="E31" s="281">
        <v>2</v>
      </c>
      <c r="F31" s="69"/>
      <c r="G31" s="70"/>
      <c r="H31" s="70"/>
      <c r="I31" s="92"/>
      <c r="J31" s="70"/>
      <c r="K31" s="71"/>
      <c r="L31" s="69"/>
      <c r="M31" s="70"/>
      <c r="N31" s="70"/>
      <c r="O31" s="70"/>
      <c r="P31" s="71"/>
      <c r="Q31" s="326"/>
      <c r="R31" s="326"/>
      <c r="S31" s="326"/>
    </row>
    <row r="32" spans="1:19" ht="15">
      <c r="A32" s="65">
        <f t="shared" si="1"/>
        <v>19</v>
      </c>
      <c r="B32" s="286" t="s">
        <v>9</v>
      </c>
      <c r="C32" s="282" t="s">
        <v>202</v>
      </c>
      <c r="D32" s="280" t="s">
        <v>135</v>
      </c>
      <c r="E32" s="283">
        <v>28</v>
      </c>
      <c r="F32" s="69"/>
      <c r="G32" s="70"/>
      <c r="H32" s="70"/>
      <c r="I32" s="92"/>
      <c r="J32" s="70"/>
      <c r="K32" s="71"/>
      <c r="L32" s="69"/>
      <c r="M32" s="70"/>
      <c r="N32" s="70"/>
      <c r="O32" s="70"/>
      <c r="P32" s="71"/>
      <c r="Q32" s="326"/>
      <c r="R32" s="326"/>
      <c r="S32" s="326"/>
    </row>
    <row r="33" spans="1:19" ht="15">
      <c r="A33" s="65">
        <f t="shared" si="1"/>
        <v>20</v>
      </c>
      <c r="B33" s="286" t="s">
        <v>9</v>
      </c>
      <c r="C33" s="282" t="s">
        <v>203</v>
      </c>
      <c r="D33" s="280" t="s">
        <v>135</v>
      </c>
      <c r="E33" s="283">
        <v>2</v>
      </c>
      <c r="F33" s="69"/>
      <c r="G33" s="70"/>
      <c r="H33" s="70"/>
      <c r="I33" s="92"/>
      <c r="J33" s="70"/>
      <c r="K33" s="71"/>
      <c r="L33" s="69"/>
      <c r="M33" s="70"/>
      <c r="N33" s="70"/>
      <c r="O33" s="70"/>
      <c r="P33" s="71"/>
      <c r="Q33" s="326"/>
      <c r="R33" s="326"/>
      <c r="S33" s="326"/>
    </row>
    <row r="34" spans="1:19" ht="15">
      <c r="A34" s="65">
        <f t="shared" si="1"/>
        <v>21</v>
      </c>
      <c r="B34" s="286" t="s">
        <v>9</v>
      </c>
      <c r="C34" s="282" t="s">
        <v>204</v>
      </c>
      <c r="D34" s="280" t="s">
        <v>135</v>
      </c>
      <c r="E34" s="281">
        <v>6</v>
      </c>
      <c r="F34" s="69"/>
      <c r="G34" s="70"/>
      <c r="H34" s="70"/>
      <c r="I34" s="92"/>
      <c r="J34" s="70"/>
      <c r="K34" s="71"/>
      <c r="L34" s="69"/>
      <c r="M34" s="70"/>
      <c r="N34" s="70"/>
      <c r="O34" s="70"/>
      <c r="P34" s="71"/>
      <c r="Q34" s="326"/>
      <c r="R34" s="326"/>
      <c r="S34" s="326"/>
    </row>
    <row r="35" spans="1:19" ht="15">
      <c r="A35" s="65">
        <f t="shared" si="1"/>
        <v>22</v>
      </c>
      <c r="B35" s="286" t="s">
        <v>9</v>
      </c>
      <c r="C35" s="282" t="s">
        <v>205</v>
      </c>
      <c r="D35" s="280" t="s">
        <v>135</v>
      </c>
      <c r="E35" s="281">
        <v>3</v>
      </c>
      <c r="F35" s="69"/>
      <c r="G35" s="70"/>
      <c r="H35" s="70"/>
      <c r="I35" s="92"/>
      <c r="J35" s="70"/>
      <c r="K35" s="71"/>
      <c r="L35" s="69"/>
      <c r="M35" s="70"/>
      <c r="N35" s="70"/>
      <c r="O35" s="70"/>
      <c r="P35" s="71"/>
      <c r="Q35" s="326"/>
      <c r="R35" s="326"/>
      <c r="S35" s="326"/>
    </row>
    <row r="36" spans="1:19" ht="15">
      <c r="A36" s="65">
        <f t="shared" si="1"/>
        <v>23</v>
      </c>
      <c r="B36" s="286" t="s">
        <v>9</v>
      </c>
      <c r="C36" s="282" t="s">
        <v>206</v>
      </c>
      <c r="D36" s="280" t="s">
        <v>135</v>
      </c>
      <c r="E36" s="281">
        <v>6</v>
      </c>
      <c r="F36" s="69"/>
      <c r="G36" s="70"/>
      <c r="H36" s="70"/>
      <c r="I36" s="92"/>
      <c r="J36" s="70"/>
      <c r="K36" s="71"/>
      <c r="L36" s="69"/>
      <c r="M36" s="70"/>
      <c r="N36" s="70"/>
      <c r="O36" s="70"/>
      <c r="P36" s="71"/>
      <c r="Q36" s="326"/>
      <c r="R36" s="326"/>
      <c r="S36" s="326"/>
    </row>
    <row r="37" spans="1:19" ht="15">
      <c r="A37" s="65">
        <f t="shared" si="1"/>
        <v>24</v>
      </c>
      <c r="B37" s="286" t="s">
        <v>9</v>
      </c>
      <c r="C37" s="282" t="s">
        <v>207</v>
      </c>
      <c r="D37" s="280" t="s">
        <v>135</v>
      </c>
      <c r="E37" s="281">
        <f>SUM(E30:E36)-2</f>
        <v>74</v>
      </c>
      <c r="F37" s="69"/>
      <c r="G37" s="70"/>
      <c r="H37" s="70"/>
      <c r="I37" s="92"/>
      <c r="J37" s="70"/>
      <c r="K37" s="71"/>
      <c r="L37" s="69"/>
      <c r="M37" s="70"/>
      <c r="N37" s="70"/>
      <c r="O37" s="70"/>
      <c r="P37" s="71"/>
      <c r="Q37" s="326"/>
      <c r="R37" s="326"/>
      <c r="S37" s="326"/>
    </row>
    <row r="38" spans="1:19" ht="15">
      <c r="A38" s="65">
        <f t="shared" si="1"/>
        <v>25</v>
      </c>
      <c r="B38" s="286" t="s">
        <v>9</v>
      </c>
      <c r="C38" s="282" t="s">
        <v>208</v>
      </c>
      <c r="D38" s="280" t="s">
        <v>135</v>
      </c>
      <c r="E38" s="281">
        <v>1</v>
      </c>
      <c r="F38" s="69"/>
      <c r="G38" s="70"/>
      <c r="H38" s="70"/>
      <c r="I38" s="92"/>
      <c r="J38" s="70"/>
      <c r="K38" s="71"/>
      <c r="L38" s="69"/>
      <c r="M38" s="70"/>
      <c r="N38" s="70"/>
      <c r="O38" s="70"/>
      <c r="P38" s="71"/>
      <c r="Q38" s="326"/>
      <c r="R38" s="326"/>
      <c r="S38" s="326"/>
    </row>
    <row r="39" spans="1:19" ht="15">
      <c r="A39" s="65">
        <f aca="true" t="shared" si="2" ref="A39:A55">A38+1</f>
        <v>26</v>
      </c>
      <c r="B39" s="286" t="s">
        <v>9</v>
      </c>
      <c r="C39" s="273" t="s">
        <v>209</v>
      </c>
      <c r="D39" s="280" t="s">
        <v>131</v>
      </c>
      <c r="E39" s="281">
        <v>4</v>
      </c>
      <c r="F39" s="69"/>
      <c r="G39" s="70"/>
      <c r="H39" s="70"/>
      <c r="I39" s="92"/>
      <c r="J39" s="70"/>
      <c r="K39" s="71"/>
      <c r="L39" s="69"/>
      <c r="M39" s="70"/>
      <c r="N39" s="70"/>
      <c r="O39" s="70"/>
      <c r="P39" s="71"/>
      <c r="Q39" s="326"/>
      <c r="R39" s="326"/>
      <c r="S39" s="326"/>
    </row>
    <row r="40" spans="1:19" ht="15">
      <c r="A40" s="65">
        <f t="shared" si="2"/>
        <v>27</v>
      </c>
      <c r="B40" s="286" t="s">
        <v>9</v>
      </c>
      <c r="C40" s="273" t="s">
        <v>210</v>
      </c>
      <c r="D40" s="280" t="s">
        <v>131</v>
      </c>
      <c r="E40" s="281">
        <v>200</v>
      </c>
      <c r="F40" s="69"/>
      <c r="G40" s="70"/>
      <c r="H40" s="70"/>
      <c r="I40" s="92"/>
      <c r="J40" s="70"/>
      <c r="K40" s="71"/>
      <c r="L40" s="69"/>
      <c r="M40" s="70"/>
      <c r="N40" s="70"/>
      <c r="O40" s="70"/>
      <c r="P40" s="71"/>
      <c r="Q40" s="326"/>
      <c r="R40" s="326"/>
      <c r="S40" s="326"/>
    </row>
    <row r="41" spans="1:19" ht="15">
      <c r="A41" s="65">
        <f t="shared" si="2"/>
        <v>28</v>
      </c>
      <c r="B41" s="286" t="s">
        <v>9</v>
      </c>
      <c r="C41" s="273" t="s">
        <v>211</v>
      </c>
      <c r="D41" s="280" t="s">
        <v>131</v>
      </c>
      <c r="E41" s="281">
        <v>320</v>
      </c>
      <c r="F41" s="69"/>
      <c r="G41" s="70"/>
      <c r="H41" s="70"/>
      <c r="I41" s="92"/>
      <c r="J41" s="70"/>
      <c r="K41" s="71"/>
      <c r="L41" s="69"/>
      <c r="M41" s="70"/>
      <c r="N41" s="70"/>
      <c r="O41" s="70"/>
      <c r="P41" s="71"/>
      <c r="Q41" s="326"/>
      <c r="R41" s="326"/>
      <c r="S41" s="326"/>
    </row>
    <row r="42" spans="1:19" ht="15">
      <c r="A42" s="65">
        <f t="shared" si="2"/>
        <v>29</v>
      </c>
      <c r="B42" s="286" t="s">
        <v>9</v>
      </c>
      <c r="C42" s="273" t="s">
        <v>212</v>
      </c>
      <c r="D42" s="280" t="s">
        <v>131</v>
      </c>
      <c r="E42" s="281">
        <v>10</v>
      </c>
      <c r="F42" s="69"/>
      <c r="G42" s="70"/>
      <c r="H42" s="70"/>
      <c r="I42" s="92"/>
      <c r="J42" s="70"/>
      <c r="K42" s="71"/>
      <c r="L42" s="69"/>
      <c r="M42" s="70"/>
      <c r="N42" s="70"/>
      <c r="O42" s="70"/>
      <c r="P42" s="71"/>
      <c r="Q42" s="326"/>
      <c r="R42" s="326"/>
      <c r="S42" s="326"/>
    </row>
    <row r="43" spans="1:19" ht="15">
      <c r="A43" s="65">
        <f t="shared" si="2"/>
        <v>30</v>
      </c>
      <c r="B43" s="286" t="s">
        <v>9</v>
      </c>
      <c r="C43" s="282" t="s">
        <v>213</v>
      </c>
      <c r="D43" s="280" t="s">
        <v>131</v>
      </c>
      <c r="E43" s="281">
        <v>230</v>
      </c>
      <c r="F43" s="69"/>
      <c r="G43" s="70"/>
      <c r="H43" s="70"/>
      <c r="I43" s="92"/>
      <c r="J43" s="70"/>
      <c r="K43" s="71"/>
      <c r="L43" s="69"/>
      <c r="M43" s="70"/>
      <c r="N43" s="70"/>
      <c r="O43" s="70"/>
      <c r="P43" s="71"/>
      <c r="Q43" s="326"/>
      <c r="R43" s="326"/>
      <c r="S43" s="326"/>
    </row>
    <row r="44" spans="1:19" ht="15">
      <c r="A44" s="65">
        <f t="shared" si="2"/>
        <v>31</v>
      </c>
      <c r="B44" s="286" t="s">
        <v>9</v>
      </c>
      <c r="C44" s="282" t="s">
        <v>214</v>
      </c>
      <c r="D44" s="280" t="s">
        <v>131</v>
      </c>
      <c r="E44" s="281">
        <v>25</v>
      </c>
      <c r="F44" s="69"/>
      <c r="G44" s="70"/>
      <c r="H44" s="70"/>
      <c r="I44" s="92"/>
      <c r="J44" s="70"/>
      <c r="K44" s="71"/>
      <c r="L44" s="69"/>
      <c r="M44" s="70"/>
      <c r="N44" s="70"/>
      <c r="O44" s="70"/>
      <c r="P44" s="71"/>
      <c r="Q44" s="326"/>
      <c r="R44" s="326"/>
      <c r="S44" s="326"/>
    </row>
    <row r="45" spans="1:19" ht="15">
      <c r="A45" s="65">
        <f t="shared" si="2"/>
        <v>32</v>
      </c>
      <c r="B45" s="286" t="s">
        <v>9</v>
      </c>
      <c r="C45" s="282" t="s">
        <v>215</v>
      </c>
      <c r="D45" s="280" t="s">
        <v>131</v>
      </c>
      <c r="E45" s="281">
        <v>375</v>
      </c>
      <c r="F45" s="69"/>
      <c r="G45" s="70"/>
      <c r="H45" s="70"/>
      <c r="I45" s="92"/>
      <c r="J45" s="70"/>
      <c r="K45" s="71"/>
      <c r="L45" s="69"/>
      <c r="M45" s="70"/>
      <c r="N45" s="70"/>
      <c r="O45" s="70"/>
      <c r="P45" s="71"/>
      <c r="Q45" s="326"/>
      <c r="R45" s="326"/>
      <c r="S45" s="326"/>
    </row>
    <row r="46" spans="1:19" ht="15">
      <c r="A46" s="65">
        <f t="shared" si="2"/>
        <v>33</v>
      </c>
      <c r="B46" s="286" t="s">
        <v>9</v>
      </c>
      <c r="C46" s="273" t="s">
        <v>216</v>
      </c>
      <c r="D46" s="280" t="s">
        <v>131</v>
      </c>
      <c r="E46" s="281">
        <v>15</v>
      </c>
      <c r="F46" s="69"/>
      <c r="G46" s="70"/>
      <c r="H46" s="70"/>
      <c r="I46" s="92"/>
      <c r="J46" s="70"/>
      <c r="K46" s="71"/>
      <c r="L46" s="69"/>
      <c r="M46" s="70"/>
      <c r="N46" s="70"/>
      <c r="O46" s="70"/>
      <c r="P46" s="71"/>
      <c r="Q46" s="326"/>
      <c r="R46" s="326"/>
      <c r="S46" s="326"/>
    </row>
    <row r="47" spans="1:19" ht="15">
      <c r="A47" s="65">
        <f t="shared" si="2"/>
        <v>34</v>
      </c>
      <c r="B47" s="286" t="s">
        <v>9</v>
      </c>
      <c r="C47" s="273" t="s">
        <v>217</v>
      </c>
      <c r="D47" s="280" t="s">
        <v>131</v>
      </c>
      <c r="E47" s="281">
        <v>25</v>
      </c>
      <c r="F47" s="69"/>
      <c r="G47" s="70"/>
      <c r="H47" s="70"/>
      <c r="I47" s="92"/>
      <c r="J47" s="70"/>
      <c r="K47" s="71"/>
      <c r="L47" s="69"/>
      <c r="M47" s="70"/>
      <c r="N47" s="70"/>
      <c r="O47" s="70"/>
      <c r="P47" s="71"/>
      <c r="Q47" s="326"/>
      <c r="R47" s="326"/>
      <c r="S47" s="326"/>
    </row>
    <row r="48" spans="1:19" ht="15">
      <c r="A48" s="65">
        <f t="shared" si="2"/>
        <v>35</v>
      </c>
      <c r="B48" s="286" t="s">
        <v>9</v>
      </c>
      <c r="C48" s="284" t="s">
        <v>218</v>
      </c>
      <c r="D48" s="285" t="s">
        <v>131</v>
      </c>
      <c r="E48" s="278">
        <v>25</v>
      </c>
      <c r="F48" s="69"/>
      <c r="G48" s="70"/>
      <c r="H48" s="70"/>
      <c r="I48" s="92"/>
      <c r="J48" s="70"/>
      <c r="K48" s="71"/>
      <c r="L48" s="69"/>
      <c r="M48" s="70"/>
      <c r="N48" s="70"/>
      <c r="O48" s="70"/>
      <c r="P48" s="71"/>
      <c r="Q48" s="326"/>
      <c r="R48" s="326"/>
      <c r="S48" s="326"/>
    </row>
    <row r="49" spans="1:19" ht="15">
      <c r="A49" s="65">
        <f t="shared" si="2"/>
        <v>36</v>
      </c>
      <c r="B49" s="286" t="s">
        <v>9</v>
      </c>
      <c r="C49" s="284" t="s">
        <v>219</v>
      </c>
      <c r="D49" s="285" t="s">
        <v>137</v>
      </c>
      <c r="E49" s="278">
        <v>1</v>
      </c>
      <c r="F49" s="69"/>
      <c r="G49" s="70"/>
      <c r="H49" s="70"/>
      <c r="I49" s="92"/>
      <c r="J49" s="70"/>
      <c r="K49" s="71"/>
      <c r="L49" s="69"/>
      <c r="M49" s="70"/>
      <c r="N49" s="70"/>
      <c r="O49" s="70"/>
      <c r="P49" s="71"/>
      <c r="Q49" s="326"/>
      <c r="R49" s="326"/>
      <c r="S49" s="326"/>
    </row>
    <row r="50" spans="1:16" ht="15">
      <c r="A50" s="65">
        <f t="shared" si="2"/>
        <v>37</v>
      </c>
      <c r="B50" s="286"/>
      <c r="C50" s="272" t="s">
        <v>220</v>
      </c>
      <c r="D50" s="270"/>
      <c r="E50" s="276"/>
      <c r="F50" s="69"/>
      <c r="G50" s="70"/>
      <c r="H50" s="70"/>
      <c r="I50" s="92"/>
      <c r="J50" s="70"/>
      <c r="K50" s="71"/>
      <c r="L50" s="69"/>
      <c r="M50" s="70"/>
      <c r="N50" s="70"/>
      <c r="O50" s="70"/>
      <c r="P50" s="71"/>
    </row>
    <row r="51" spans="1:28" ht="25.5">
      <c r="A51" s="65">
        <f t="shared" si="2"/>
        <v>38</v>
      </c>
      <c r="B51" s="286" t="s">
        <v>9</v>
      </c>
      <c r="C51" s="244" t="s">
        <v>221</v>
      </c>
      <c r="D51" s="285" t="s">
        <v>135</v>
      </c>
      <c r="E51" s="278">
        <v>4</v>
      </c>
      <c r="F51" s="69"/>
      <c r="G51" s="70"/>
      <c r="H51" s="70"/>
      <c r="I51" s="297"/>
      <c r="J51" s="70"/>
      <c r="K51" s="71"/>
      <c r="L51" s="69"/>
      <c r="M51" s="70"/>
      <c r="N51" s="70"/>
      <c r="O51" s="70"/>
      <c r="P51" s="71"/>
      <c r="S51" s="87"/>
      <c r="AB51" s="97"/>
    </row>
    <row r="52" spans="1:16" ht="38.25">
      <c r="A52" s="65">
        <f t="shared" si="2"/>
        <v>39</v>
      </c>
      <c r="B52" s="286" t="s">
        <v>9</v>
      </c>
      <c r="C52" s="244" t="s">
        <v>222</v>
      </c>
      <c r="D52" s="285" t="s">
        <v>135</v>
      </c>
      <c r="E52" s="278">
        <v>2</v>
      </c>
      <c r="F52" s="69"/>
      <c r="G52" s="70"/>
      <c r="H52" s="70"/>
      <c r="I52" s="297"/>
      <c r="J52" s="70"/>
      <c r="K52" s="71"/>
      <c r="L52" s="69"/>
      <c r="M52" s="70"/>
      <c r="N52" s="70"/>
      <c r="O52" s="70"/>
      <c r="P52" s="71"/>
    </row>
    <row r="53" spans="1:16" ht="38.25">
      <c r="A53" s="65">
        <f t="shared" si="2"/>
        <v>40</v>
      </c>
      <c r="B53" s="286" t="s">
        <v>9</v>
      </c>
      <c r="C53" s="244" t="s">
        <v>275</v>
      </c>
      <c r="D53" s="285" t="s">
        <v>135</v>
      </c>
      <c r="E53" s="278">
        <v>46</v>
      </c>
      <c r="F53" s="69"/>
      <c r="G53" s="70"/>
      <c r="H53" s="70"/>
      <c r="I53" s="297"/>
      <c r="J53" s="70"/>
      <c r="K53" s="71"/>
      <c r="L53" s="69"/>
      <c r="M53" s="70"/>
      <c r="N53" s="70"/>
      <c r="O53" s="70"/>
      <c r="P53" s="71"/>
    </row>
    <row r="54" spans="1:26" ht="38.25">
      <c r="A54" s="65">
        <f t="shared" si="2"/>
        <v>41</v>
      </c>
      <c r="B54" s="286" t="s">
        <v>9</v>
      </c>
      <c r="C54" s="244" t="s">
        <v>223</v>
      </c>
      <c r="D54" s="285" t="s">
        <v>135</v>
      </c>
      <c r="E54" s="278">
        <v>3</v>
      </c>
      <c r="F54" s="69"/>
      <c r="G54" s="70"/>
      <c r="H54" s="70"/>
      <c r="I54" s="297"/>
      <c r="J54" s="70"/>
      <c r="K54" s="71"/>
      <c r="L54" s="69"/>
      <c r="M54" s="70"/>
      <c r="N54" s="70"/>
      <c r="O54" s="70"/>
      <c r="P54" s="71"/>
      <c r="T54" s="87"/>
      <c r="Z54" s="197"/>
    </row>
    <row r="55" spans="1:26" ht="51">
      <c r="A55" s="65">
        <f t="shared" si="2"/>
        <v>42</v>
      </c>
      <c r="B55" s="286" t="s">
        <v>9</v>
      </c>
      <c r="C55" s="244" t="s">
        <v>277</v>
      </c>
      <c r="D55" s="285" t="s">
        <v>135</v>
      </c>
      <c r="E55" s="278">
        <v>4</v>
      </c>
      <c r="F55" s="69"/>
      <c r="G55" s="70"/>
      <c r="H55" s="70"/>
      <c r="I55" s="297"/>
      <c r="J55" s="70"/>
      <c r="K55" s="71"/>
      <c r="L55" s="69"/>
      <c r="M55" s="70"/>
      <c r="N55" s="70"/>
      <c r="O55" s="70"/>
      <c r="P55" s="71"/>
      <c r="Z55" s="197"/>
    </row>
    <row r="56" spans="1:26" ht="15.75" thickBot="1">
      <c r="A56" s="73"/>
      <c r="B56" s="118"/>
      <c r="C56" s="93"/>
      <c r="D56" s="75"/>
      <c r="E56" s="76"/>
      <c r="F56" s="94"/>
      <c r="G56" s="78"/>
      <c r="H56" s="78"/>
      <c r="I56" s="78"/>
      <c r="J56" s="78"/>
      <c r="K56" s="79"/>
      <c r="L56" s="77"/>
      <c r="M56" s="78"/>
      <c r="N56" s="78"/>
      <c r="O56" s="78"/>
      <c r="P56" s="79"/>
      <c r="Z56" s="197"/>
    </row>
    <row r="57" spans="1:26" ht="12.75" customHeight="1">
      <c r="A57" s="80"/>
      <c r="B57" s="81"/>
      <c r="C57" s="388" t="s">
        <v>49</v>
      </c>
      <c r="D57" s="388"/>
      <c r="E57" s="388"/>
      <c r="F57" s="388"/>
      <c r="G57" s="388"/>
      <c r="H57" s="388"/>
      <c r="I57" s="388"/>
      <c r="J57" s="388"/>
      <c r="K57" s="388"/>
      <c r="L57" s="140">
        <f>SUM(L14:L56)</f>
        <v>0</v>
      </c>
      <c r="M57" s="141">
        <f>SUM(M14:M56)</f>
        <v>0</v>
      </c>
      <c r="N57" s="141">
        <f>SUM(N14:N56)</f>
        <v>0</v>
      </c>
      <c r="O57" s="141">
        <f>SUM(O14:O56)</f>
        <v>0</v>
      </c>
      <c r="P57" s="142">
        <f>SUM(P14:P56)</f>
        <v>0</v>
      </c>
      <c r="Z57" s="197"/>
    </row>
    <row r="58" spans="1:26" ht="15.75" customHeight="1">
      <c r="A58" s="82"/>
      <c r="B58" s="83"/>
      <c r="C58" s="143"/>
      <c r="D58" s="143"/>
      <c r="E58" s="143"/>
      <c r="F58" s="143"/>
      <c r="G58" s="143"/>
      <c r="H58" s="143"/>
      <c r="I58" s="143"/>
      <c r="J58" s="144" t="s">
        <v>84</v>
      </c>
      <c r="K58" s="145">
        <v>0.02</v>
      </c>
      <c r="L58" s="146"/>
      <c r="M58" s="147"/>
      <c r="N58" s="147">
        <f>N57*K58</f>
        <v>0</v>
      </c>
      <c r="O58" s="147"/>
      <c r="P58" s="148">
        <f>SUM(L58:O58)</f>
        <v>0</v>
      </c>
      <c r="Z58" s="197"/>
    </row>
    <row r="59" spans="1:26" ht="16.5" customHeight="1" thickBot="1">
      <c r="A59" s="207"/>
      <c r="B59" s="208"/>
      <c r="C59" s="209"/>
      <c r="D59" s="209"/>
      <c r="E59" s="209"/>
      <c r="F59" s="209"/>
      <c r="G59" s="209"/>
      <c r="H59" s="209"/>
      <c r="I59" s="209"/>
      <c r="J59" s="210" t="s">
        <v>85</v>
      </c>
      <c r="K59" s="211"/>
      <c r="L59" s="212">
        <f>SUM(L57:L58)</f>
        <v>0</v>
      </c>
      <c r="M59" s="159">
        <f>SUM(M57:M58)</f>
        <v>0</v>
      </c>
      <c r="N59" s="159">
        <f>SUM(N57:N58)</f>
        <v>0</v>
      </c>
      <c r="O59" s="159">
        <f>SUM(O57:O58)</f>
        <v>0</v>
      </c>
      <c r="P59" s="213">
        <f>SUM(P57:P58)</f>
        <v>0</v>
      </c>
      <c r="Z59" s="197"/>
    </row>
    <row r="60" spans="1:26" ht="15.75" customHeight="1" hidden="1" outlineLevel="1">
      <c r="A60" s="199"/>
      <c r="B60" s="200"/>
      <c r="C60" s="201"/>
      <c r="D60" s="201"/>
      <c r="E60" s="201"/>
      <c r="F60" s="201"/>
      <c r="G60" s="201"/>
      <c r="H60" s="201"/>
      <c r="I60" s="201"/>
      <c r="J60" s="202" t="s">
        <v>86</v>
      </c>
      <c r="K60" s="203" t="str">
        <f>Kopsav!$D$29</f>
        <v>  %</v>
      </c>
      <c r="L60" s="204"/>
      <c r="M60" s="205" t="e">
        <f>M59*K60</f>
        <v>#VALUE!</v>
      </c>
      <c r="N60" s="205" t="e">
        <f>N59*K60</f>
        <v>#VALUE!</v>
      </c>
      <c r="O60" s="205" t="e">
        <f>O59*K60</f>
        <v>#VALUE!</v>
      </c>
      <c r="P60" s="206" t="e">
        <f>SUM(M60:O60)</f>
        <v>#VALUE!</v>
      </c>
      <c r="Z60" s="197"/>
    </row>
    <row r="61" spans="1:27" ht="15.75" customHeight="1" hidden="1" outlineLevel="1">
      <c r="A61" s="82"/>
      <c r="B61" s="83"/>
      <c r="C61" s="143"/>
      <c r="D61" s="143"/>
      <c r="E61" s="143"/>
      <c r="F61" s="143"/>
      <c r="G61" s="143"/>
      <c r="H61" s="143"/>
      <c r="I61" s="143"/>
      <c r="J61" s="144" t="s">
        <v>68</v>
      </c>
      <c r="K61" s="150" t="str">
        <f>Kopsav!$D$31</f>
        <v>  %</v>
      </c>
      <c r="L61" s="151"/>
      <c r="M61" s="147" t="e">
        <f>M59*K61</f>
        <v>#VALUE!</v>
      </c>
      <c r="N61" s="147" t="e">
        <f>N59*K61</f>
        <v>#VALUE!</v>
      </c>
      <c r="O61" s="147" t="e">
        <f>O59*K61</f>
        <v>#VALUE!</v>
      </c>
      <c r="P61" s="152" t="e">
        <f>SUM(M61:O61)</f>
        <v>#VALUE!</v>
      </c>
      <c r="Z61" s="265"/>
      <c r="AA61" s="265"/>
    </row>
    <row r="62" spans="1:31" ht="15.75" customHeight="1" hidden="1" outlineLevel="1">
      <c r="A62" s="82"/>
      <c r="B62" s="83"/>
      <c r="C62" s="143"/>
      <c r="D62" s="143"/>
      <c r="E62" s="143"/>
      <c r="F62" s="143"/>
      <c r="G62" s="143"/>
      <c r="H62" s="143"/>
      <c r="I62" s="143"/>
      <c r="J62" s="144" t="s">
        <v>69</v>
      </c>
      <c r="K62" s="153">
        <v>0.2409</v>
      </c>
      <c r="L62" s="151"/>
      <c r="M62" s="147">
        <f>M59*24.09%</f>
        <v>0</v>
      </c>
      <c r="N62" s="147"/>
      <c r="O62" s="147"/>
      <c r="P62" s="152">
        <f>SUM(M62:O62)</f>
        <v>0</v>
      </c>
      <c r="AE62" s="97"/>
    </row>
    <row r="63" spans="1:16" ht="15.75" customHeight="1" hidden="1" outlineLevel="1">
      <c r="A63" s="82"/>
      <c r="B63" s="83"/>
      <c r="C63" s="143"/>
      <c r="D63" s="143"/>
      <c r="E63" s="143"/>
      <c r="F63" s="143"/>
      <c r="G63" s="143"/>
      <c r="H63" s="143"/>
      <c r="I63" s="143"/>
      <c r="J63" s="144" t="s">
        <v>87</v>
      </c>
      <c r="K63" s="154"/>
      <c r="L63" s="151"/>
      <c r="M63" s="147" t="e">
        <f>SUM(M59:M62)</f>
        <v>#VALUE!</v>
      </c>
      <c r="N63" s="147" t="e">
        <f>SUM(N59:N62)</f>
        <v>#VALUE!</v>
      </c>
      <c r="O63" s="147" t="e">
        <f>SUM(O59:O62)</f>
        <v>#VALUE!</v>
      </c>
      <c r="P63" s="152" t="e">
        <f>SUM(M63:O63)</f>
        <v>#VALUE!</v>
      </c>
    </row>
    <row r="64" spans="1:16" ht="15.75" customHeight="1" hidden="1" outlineLevel="1">
      <c r="A64" s="82"/>
      <c r="B64" s="83"/>
      <c r="C64" s="143"/>
      <c r="D64" s="143"/>
      <c r="E64" s="143"/>
      <c r="F64" s="143"/>
      <c r="G64" s="143"/>
      <c r="H64" s="143"/>
      <c r="I64" s="143"/>
      <c r="J64" s="144" t="s">
        <v>88</v>
      </c>
      <c r="K64" s="150">
        <v>0.21</v>
      </c>
      <c r="L64" s="151"/>
      <c r="M64" s="147"/>
      <c r="N64" s="147"/>
      <c r="O64" s="147"/>
      <c r="P64" s="152" t="e">
        <f>P63*21%</f>
        <v>#VALUE!</v>
      </c>
    </row>
    <row r="65" spans="1:16" ht="15.75" customHeight="1" hidden="1" outlineLevel="1" thickBot="1">
      <c r="A65" s="84"/>
      <c r="B65" s="85"/>
      <c r="C65" s="155"/>
      <c r="D65" s="155"/>
      <c r="E65" s="155"/>
      <c r="F65" s="155"/>
      <c r="G65" s="155"/>
      <c r="H65" s="155"/>
      <c r="I65" s="155"/>
      <c r="J65" s="156" t="s">
        <v>89</v>
      </c>
      <c r="K65" s="157"/>
      <c r="L65" s="158"/>
      <c r="M65" s="159"/>
      <c r="N65" s="159"/>
      <c r="O65" s="159"/>
      <c r="P65" s="160" t="e">
        <f>SUM(P63:P64)</f>
        <v>#VALUE!</v>
      </c>
    </row>
    <row r="66" ht="15" collapsed="1">
      <c r="C66" s="86"/>
    </row>
    <row r="67" spans="3:16" ht="15">
      <c r="C67" s="86"/>
      <c r="M67" s="161"/>
      <c r="N67" s="161" t="s">
        <v>49</v>
      </c>
      <c r="O67" s="95"/>
      <c r="P67" s="162">
        <f>P59</f>
        <v>0</v>
      </c>
    </row>
    <row r="68" ht="15">
      <c r="C68" s="86"/>
    </row>
    <row r="69" spans="1:2" ht="15">
      <c r="A69" s="14" t="s">
        <v>267</v>
      </c>
      <c r="B69" s="14"/>
    </row>
    <row r="70" spans="1:3" ht="15">
      <c r="A70" s="14" t="s">
        <v>52</v>
      </c>
      <c r="B70" s="13"/>
      <c r="C70" s="88"/>
    </row>
    <row r="71" spans="1:2" ht="15">
      <c r="A71" s="14"/>
      <c r="B71" s="14"/>
    </row>
    <row r="72" spans="1:2" ht="15">
      <c r="A72" s="14" t="s">
        <v>271</v>
      </c>
      <c r="B72" s="14"/>
    </row>
    <row r="73" spans="1:15" ht="15">
      <c r="A73" s="14" t="s">
        <v>52</v>
      </c>
      <c r="B73" s="13"/>
      <c r="O73" s="14" t="str">
        <f>Kopsav!$E$18</f>
        <v>2012.gada 18.jūlijā</v>
      </c>
    </row>
    <row r="74" spans="1:20" ht="15">
      <c r="A74" s="14" t="s">
        <v>272</v>
      </c>
      <c r="B74" s="14"/>
      <c r="T74" s="87"/>
    </row>
  </sheetData>
  <sheetProtection selectLockedCells="1" selectUnlockedCells="1"/>
  <mergeCells count="19">
    <mergeCell ref="C57:K57"/>
    <mergeCell ref="M11:M12"/>
    <mergeCell ref="J11:J12"/>
    <mergeCell ref="K11:K12"/>
    <mergeCell ref="L11:L12"/>
    <mergeCell ref="G11:G12"/>
    <mergeCell ref="H11:H12"/>
    <mergeCell ref="I11:I12"/>
    <mergeCell ref="A10:A12"/>
    <mergeCell ref="B10:B12"/>
    <mergeCell ref="C10:C12"/>
    <mergeCell ref="D10:D12"/>
    <mergeCell ref="O11:O12"/>
    <mergeCell ref="P11:P12"/>
    <mergeCell ref="E10:E12"/>
    <mergeCell ref="F10:K10"/>
    <mergeCell ref="L10:P10"/>
    <mergeCell ref="F11:F12"/>
    <mergeCell ref="N11:N12"/>
  </mergeCells>
  <printOptions/>
  <pageMargins left="0.2298611111111111" right="0.1798611111111111" top="0.6902777777777778" bottom="0.58" header="0.5118055555555555" footer="0.33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Q52"/>
  <sheetViews>
    <sheetView zoomScale="90" zoomScaleNormal="90" zoomScalePageLayoutView="0" workbookViewId="0" topLeftCell="E31">
      <pane ySplit="2055" topLeftCell="BM44" activePane="bottomLeft" state="split"/>
      <selection pane="topLeft" activeCell="G15" sqref="G15:Q31"/>
      <selection pane="bottomLeft" activeCell="P5" sqref="P5"/>
    </sheetView>
  </sheetViews>
  <sheetFormatPr defaultColWidth="9.140625" defaultRowHeight="12.75" outlineLevelRow="1" outlineLevelCol="1"/>
  <cols>
    <col min="1" max="1" width="5.8515625" style="46" customWidth="1"/>
    <col min="2" max="2" width="9.28125" style="46" customWidth="1"/>
    <col min="3" max="3" width="41.421875" style="14" customWidth="1"/>
    <col min="4" max="4" width="22.7109375" style="14" customWidth="1"/>
    <col min="5" max="5" width="7.28125" style="14" customWidth="1"/>
    <col min="6" max="6" width="8.00390625" style="88" customWidth="1"/>
    <col min="7" max="7" width="7.57421875" style="14" customWidth="1" outlineLevel="1"/>
    <col min="8" max="8" width="10.00390625" style="14" customWidth="1" outlineLevel="1"/>
    <col min="9" max="9" width="9.00390625" style="14" customWidth="1"/>
    <col min="10" max="10" width="8.28125" style="14" customWidth="1"/>
    <col min="11" max="11" width="9.00390625" style="14" customWidth="1"/>
    <col min="12" max="12" width="9.140625" style="14" customWidth="1"/>
    <col min="13" max="13" width="11.28125" style="14" customWidth="1" outlineLevel="1"/>
    <col min="14" max="15" width="11.140625" style="14" customWidth="1"/>
    <col min="16" max="16" width="10.140625" style="14" customWidth="1"/>
    <col min="17" max="17" width="12.00390625" style="14" customWidth="1"/>
    <col min="18" max="18" width="11.421875" style="14" customWidth="1"/>
    <col min="19" max="19" width="12.140625" style="14" customWidth="1"/>
    <col min="20" max="16384" width="9.140625" style="14" customWidth="1"/>
  </cols>
  <sheetData>
    <row r="1" ht="18.75">
      <c r="I1" s="7" t="s">
        <v>92</v>
      </c>
    </row>
    <row r="2" ht="15" customHeight="1">
      <c r="I2" s="222" t="s">
        <v>184</v>
      </c>
    </row>
    <row r="3" spans="1:11" ht="15" customHeight="1">
      <c r="A3" s="14" t="str">
        <f>Kopsav!$A$10</f>
        <v>Pasūtītājs: Ķekavas novada pašvaldības Kultūras aģentūra</v>
      </c>
      <c r="B3" s="14"/>
      <c r="J3" s="89"/>
      <c r="K3" s="89"/>
    </row>
    <row r="4" spans="1:6" ht="15" customHeight="1">
      <c r="A4" s="14" t="str">
        <f>Kopsav!$A$12</f>
        <v>Objekta nosaukums: BIBLIOTĒKAS PAPLAŠINĀŠANA KATLAKALNA TAUTAS NAMĀ</v>
      </c>
      <c r="B4" s="14"/>
      <c r="F4" s="14"/>
    </row>
    <row r="5" spans="1:2" ht="15" customHeight="1">
      <c r="A5" s="14" t="str">
        <f>Kopsav!$A$13</f>
        <v>Objekta adrese:Ķekavas novads, Ķekavas pagasts, Katlakalns, Pļavniekkalna iela 35</v>
      </c>
      <c r="B5" s="14"/>
    </row>
    <row r="6" spans="1:9" ht="15">
      <c r="A6" s="14" t="str">
        <f>Kopsav!$A$14</f>
        <v>Pasūtījuma Nr.: 206</v>
      </c>
      <c r="B6" s="14"/>
      <c r="I6" s="88"/>
    </row>
    <row r="7" spans="1:2" ht="15">
      <c r="A7" s="14"/>
      <c r="B7" s="14"/>
    </row>
    <row r="8" spans="3:17" ht="15">
      <c r="C8" s="48"/>
      <c r="D8" s="48"/>
      <c r="F8" s="98"/>
      <c r="G8" s="49"/>
      <c r="H8" s="49"/>
      <c r="I8" s="48"/>
      <c r="J8" s="48"/>
      <c r="K8" s="48"/>
      <c r="P8" s="50" t="s">
        <v>98</v>
      </c>
      <c r="Q8" s="51">
        <f>Q34</f>
        <v>0</v>
      </c>
    </row>
    <row r="9" spans="1:17" ht="12.75" customHeight="1" thickBot="1">
      <c r="A9" s="52" t="s">
        <v>97</v>
      </c>
      <c r="B9" s="52"/>
      <c r="C9" s="48"/>
      <c r="D9" s="48"/>
      <c r="F9" s="98"/>
      <c r="G9" s="49"/>
      <c r="H9" s="49"/>
      <c r="I9" s="48"/>
      <c r="J9" s="48"/>
      <c r="K9" s="48"/>
      <c r="O9" s="53"/>
      <c r="Q9" s="51"/>
    </row>
    <row r="10" spans="1:17" ht="12.75" customHeight="1" thickBot="1">
      <c r="A10" s="376" t="s">
        <v>46</v>
      </c>
      <c r="B10" s="379" t="s">
        <v>73</v>
      </c>
      <c r="C10" s="384" t="s">
        <v>74</v>
      </c>
      <c r="D10" s="384"/>
      <c r="E10" s="384" t="s">
        <v>75</v>
      </c>
      <c r="F10" s="391" t="s">
        <v>76</v>
      </c>
      <c r="G10" s="372" t="s">
        <v>77</v>
      </c>
      <c r="H10" s="372"/>
      <c r="I10" s="372"/>
      <c r="J10" s="372"/>
      <c r="K10" s="372"/>
      <c r="L10" s="372"/>
      <c r="M10" s="372" t="s">
        <v>78</v>
      </c>
      <c r="N10" s="372"/>
      <c r="O10" s="372"/>
      <c r="P10" s="372"/>
      <c r="Q10" s="373"/>
    </row>
    <row r="11" spans="1:17" ht="12.75" customHeight="1" thickBot="1">
      <c r="A11" s="377"/>
      <c r="B11" s="359"/>
      <c r="C11" s="360"/>
      <c r="D11" s="386"/>
      <c r="E11" s="360"/>
      <c r="F11" s="364"/>
      <c r="G11" s="357" t="s">
        <v>79</v>
      </c>
      <c r="H11" s="361" t="s">
        <v>80</v>
      </c>
      <c r="I11" s="361" t="s">
        <v>63</v>
      </c>
      <c r="J11" s="361" t="s">
        <v>64</v>
      </c>
      <c r="K11" s="361" t="s">
        <v>81</v>
      </c>
      <c r="L11" s="356" t="s">
        <v>82</v>
      </c>
      <c r="M11" s="357" t="s">
        <v>62</v>
      </c>
      <c r="N11" s="361" t="s">
        <v>63</v>
      </c>
      <c r="O11" s="361" t="s">
        <v>64</v>
      </c>
      <c r="P11" s="361" t="s">
        <v>65</v>
      </c>
      <c r="Q11" s="367" t="s">
        <v>83</v>
      </c>
    </row>
    <row r="12" spans="1:17" ht="46.5" customHeight="1" thickBot="1">
      <c r="A12" s="378"/>
      <c r="B12" s="380"/>
      <c r="C12" s="385"/>
      <c r="D12" s="387"/>
      <c r="E12" s="385"/>
      <c r="F12" s="392"/>
      <c r="G12" s="390"/>
      <c r="H12" s="366"/>
      <c r="I12" s="366"/>
      <c r="J12" s="366"/>
      <c r="K12" s="366"/>
      <c r="L12" s="389"/>
      <c r="M12" s="390"/>
      <c r="N12" s="366"/>
      <c r="O12" s="366"/>
      <c r="P12" s="366"/>
      <c r="Q12" s="346"/>
    </row>
    <row r="13" spans="1:17" ht="13.5" customHeight="1" hidden="1" outlineLevel="1" thickBot="1">
      <c r="A13" s="123">
        <v>1</v>
      </c>
      <c r="B13" s="124">
        <f>A13+1</f>
        <v>2</v>
      </c>
      <c r="C13" s="125">
        <f>B13+1</f>
        <v>3</v>
      </c>
      <c r="D13" s="125"/>
      <c r="E13" s="125">
        <f>C13+1</f>
        <v>4</v>
      </c>
      <c r="F13" s="126">
        <f aca="true" t="shared" si="0" ref="F13:Q13">E13+1</f>
        <v>5</v>
      </c>
      <c r="G13" s="127">
        <f t="shared" si="0"/>
        <v>6</v>
      </c>
      <c r="H13" s="125">
        <f t="shared" si="0"/>
        <v>7</v>
      </c>
      <c r="I13" s="125">
        <f t="shared" si="0"/>
        <v>8</v>
      </c>
      <c r="J13" s="125">
        <f t="shared" si="0"/>
        <v>9</v>
      </c>
      <c r="K13" s="125">
        <f t="shared" si="0"/>
        <v>10</v>
      </c>
      <c r="L13" s="126">
        <f t="shared" si="0"/>
        <v>11</v>
      </c>
      <c r="M13" s="127">
        <f t="shared" si="0"/>
        <v>12</v>
      </c>
      <c r="N13" s="125">
        <f t="shared" si="0"/>
        <v>13</v>
      </c>
      <c r="O13" s="125">
        <f t="shared" si="0"/>
        <v>14</v>
      </c>
      <c r="P13" s="125">
        <f t="shared" si="0"/>
        <v>15</v>
      </c>
      <c r="Q13" s="126">
        <f t="shared" si="0"/>
        <v>16</v>
      </c>
    </row>
    <row r="14" spans="1:17" ht="15" collapsed="1">
      <c r="A14" s="120">
        <v>1</v>
      </c>
      <c r="B14" s="121"/>
      <c r="C14" s="99"/>
      <c r="D14" s="99"/>
      <c r="E14" s="100"/>
      <c r="F14" s="101"/>
      <c r="G14" s="62"/>
      <c r="H14" s="63"/>
      <c r="I14" s="102"/>
      <c r="J14" s="102"/>
      <c r="K14" s="102"/>
      <c r="L14" s="136"/>
      <c r="M14" s="137"/>
      <c r="N14" s="102"/>
      <c r="O14" s="102"/>
      <c r="P14" s="102"/>
      <c r="Q14" s="136"/>
    </row>
    <row r="15" spans="1:17" ht="25.5">
      <c r="A15" s="65">
        <f aca="true" t="shared" si="1" ref="A15:A30">A14+1</f>
        <v>2</v>
      </c>
      <c r="B15" s="286" t="s">
        <v>10</v>
      </c>
      <c r="C15" s="242" t="s">
        <v>154</v>
      </c>
      <c r="D15" s="237" t="s">
        <v>155</v>
      </c>
      <c r="E15" s="243" t="s">
        <v>156</v>
      </c>
      <c r="F15" s="238">
        <v>1</v>
      </c>
      <c r="G15" s="69"/>
      <c r="H15" s="70"/>
      <c r="I15" s="70"/>
      <c r="J15" s="70"/>
      <c r="K15" s="70"/>
      <c r="L15" s="71"/>
      <c r="M15" s="69"/>
      <c r="N15" s="70"/>
      <c r="O15" s="70"/>
      <c r="P15" s="70"/>
      <c r="Q15" s="71"/>
    </row>
    <row r="16" spans="1:17" ht="15">
      <c r="A16" s="65">
        <f t="shared" si="1"/>
        <v>3</v>
      </c>
      <c r="B16" s="286" t="s">
        <v>10</v>
      </c>
      <c r="C16" s="235" t="s">
        <v>157</v>
      </c>
      <c r="D16" s="236" t="s">
        <v>158</v>
      </c>
      <c r="E16" s="237" t="s">
        <v>135</v>
      </c>
      <c r="F16" s="238">
        <v>1</v>
      </c>
      <c r="G16" s="69"/>
      <c r="H16" s="70"/>
      <c r="I16" s="70"/>
      <c r="J16" s="70"/>
      <c r="K16" s="70"/>
      <c r="L16" s="71"/>
      <c r="M16" s="69"/>
      <c r="N16" s="70"/>
      <c r="O16" s="70"/>
      <c r="P16" s="70"/>
      <c r="Q16" s="71"/>
    </row>
    <row r="17" spans="1:17" ht="25.5">
      <c r="A17" s="65">
        <f t="shared" si="1"/>
        <v>4</v>
      </c>
      <c r="B17" s="286" t="s">
        <v>10</v>
      </c>
      <c r="C17" s="239" t="s">
        <v>159</v>
      </c>
      <c r="D17" s="237" t="s">
        <v>160</v>
      </c>
      <c r="E17" s="237" t="s">
        <v>135</v>
      </c>
      <c r="F17" s="240">
        <v>1</v>
      </c>
      <c r="G17" s="69"/>
      <c r="H17" s="70"/>
      <c r="I17" s="70"/>
      <c r="J17" s="70"/>
      <c r="K17" s="70"/>
      <c r="L17" s="71"/>
      <c r="M17" s="69"/>
      <c r="N17" s="70"/>
      <c r="O17" s="70"/>
      <c r="P17" s="70"/>
      <c r="Q17" s="71"/>
    </row>
    <row r="18" spans="1:17" ht="15">
      <c r="A18" s="65">
        <f t="shared" si="1"/>
        <v>5</v>
      </c>
      <c r="B18" s="286" t="s">
        <v>10</v>
      </c>
      <c r="C18" s="239" t="s">
        <v>161</v>
      </c>
      <c r="D18" s="237" t="s">
        <v>162</v>
      </c>
      <c r="E18" s="237" t="s">
        <v>135</v>
      </c>
      <c r="F18" s="240">
        <v>1</v>
      </c>
      <c r="G18" s="69"/>
      <c r="H18" s="70"/>
      <c r="I18" s="70"/>
      <c r="J18" s="70"/>
      <c r="K18" s="70"/>
      <c r="L18" s="71"/>
      <c r="M18" s="69"/>
      <c r="N18" s="70"/>
      <c r="O18" s="70"/>
      <c r="P18" s="70"/>
      <c r="Q18" s="71"/>
    </row>
    <row r="19" spans="1:17" ht="15">
      <c r="A19" s="65">
        <f t="shared" si="1"/>
        <v>6</v>
      </c>
      <c r="B19" s="286" t="s">
        <v>10</v>
      </c>
      <c r="C19" s="241" t="s">
        <v>163</v>
      </c>
      <c r="D19" s="237" t="s">
        <v>164</v>
      </c>
      <c r="E19" s="237" t="s">
        <v>135</v>
      </c>
      <c r="F19" s="240">
        <v>1</v>
      </c>
      <c r="G19" s="69"/>
      <c r="H19" s="70"/>
      <c r="I19" s="70"/>
      <c r="J19" s="70"/>
      <c r="K19" s="70"/>
      <c r="L19" s="71"/>
      <c r="M19" s="69"/>
      <c r="N19" s="70"/>
      <c r="O19" s="70"/>
      <c r="P19" s="70"/>
      <c r="Q19" s="71"/>
    </row>
    <row r="20" spans="1:17" ht="15">
      <c r="A20" s="65">
        <f t="shared" si="1"/>
        <v>7</v>
      </c>
      <c r="B20" s="286" t="s">
        <v>10</v>
      </c>
      <c r="C20" s="239" t="s">
        <v>165</v>
      </c>
      <c r="D20" s="237" t="s">
        <v>166</v>
      </c>
      <c r="E20" s="237" t="s">
        <v>135</v>
      </c>
      <c r="F20" s="240">
        <v>1</v>
      </c>
      <c r="G20" s="69"/>
      <c r="H20" s="70"/>
      <c r="I20" s="70"/>
      <c r="J20" s="70"/>
      <c r="K20" s="70"/>
      <c r="L20" s="71"/>
      <c r="M20" s="69"/>
      <c r="N20" s="70"/>
      <c r="O20" s="70"/>
      <c r="P20" s="70"/>
      <c r="Q20" s="71"/>
    </row>
    <row r="21" spans="1:17" ht="15.75" customHeight="1">
      <c r="A21" s="65">
        <f t="shared" si="1"/>
        <v>8</v>
      </c>
      <c r="B21" s="286" t="s">
        <v>10</v>
      </c>
      <c r="C21" s="239" t="s">
        <v>167</v>
      </c>
      <c r="D21" s="237" t="s">
        <v>168</v>
      </c>
      <c r="E21" s="237" t="s">
        <v>135</v>
      </c>
      <c r="F21" s="240">
        <v>6</v>
      </c>
      <c r="G21" s="69"/>
      <c r="H21" s="70"/>
      <c r="I21" s="70"/>
      <c r="J21" s="70"/>
      <c r="K21" s="70"/>
      <c r="L21" s="71"/>
      <c r="M21" s="69"/>
      <c r="N21" s="70"/>
      <c r="O21" s="70"/>
      <c r="P21" s="70"/>
      <c r="Q21" s="71"/>
    </row>
    <row r="22" spans="1:17" ht="15.75" customHeight="1">
      <c r="A22" s="65">
        <f t="shared" si="1"/>
        <v>9</v>
      </c>
      <c r="B22" s="286" t="s">
        <v>10</v>
      </c>
      <c r="C22" s="239" t="s">
        <v>169</v>
      </c>
      <c r="D22" s="237" t="s">
        <v>170</v>
      </c>
      <c r="E22" s="237" t="s">
        <v>135</v>
      </c>
      <c r="F22" s="240">
        <v>4</v>
      </c>
      <c r="G22" s="69"/>
      <c r="H22" s="70"/>
      <c r="I22" s="70"/>
      <c r="J22" s="70"/>
      <c r="K22" s="70"/>
      <c r="L22" s="71"/>
      <c r="M22" s="69"/>
      <c r="N22" s="70"/>
      <c r="O22" s="70"/>
      <c r="P22" s="70"/>
      <c r="Q22" s="71"/>
    </row>
    <row r="23" spans="1:17" ht="15">
      <c r="A23" s="65">
        <f t="shared" si="1"/>
        <v>10</v>
      </c>
      <c r="B23" s="286" t="s">
        <v>10</v>
      </c>
      <c r="C23" s="239" t="s">
        <v>171</v>
      </c>
      <c r="D23" s="237" t="s">
        <v>172</v>
      </c>
      <c r="E23" s="237" t="s">
        <v>135</v>
      </c>
      <c r="F23" s="240">
        <v>8</v>
      </c>
      <c r="G23" s="69"/>
      <c r="H23" s="70"/>
      <c r="I23" s="70"/>
      <c r="J23" s="70"/>
      <c r="K23" s="70"/>
      <c r="L23" s="71"/>
      <c r="M23" s="69"/>
      <c r="N23" s="70"/>
      <c r="O23" s="70"/>
      <c r="P23" s="70"/>
      <c r="Q23" s="71"/>
    </row>
    <row r="24" spans="1:17" ht="15">
      <c r="A24" s="65">
        <f t="shared" si="1"/>
        <v>11</v>
      </c>
      <c r="B24" s="286" t="s">
        <v>10</v>
      </c>
      <c r="C24" s="239" t="s">
        <v>173</v>
      </c>
      <c r="D24" s="237"/>
      <c r="E24" s="237" t="s">
        <v>135</v>
      </c>
      <c r="F24" s="240">
        <v>2</v>
      </c>
      <c r="G24" s="69"/>
      <c r="H24" s="70"/>
      <c r="I24" s="70"/>
      <c r="J24" s="70"/>
      <c r="K24" s="70"/>
      <c r="L24" s="71"/>
      <c r="M24" s="69"/>
      <c r="N24" s="70"/>
      <c r="O24" s="70"/>
      <c r="P24" s="70"/>
      <c r="Q24" s="71"/>
    </row>
    <row r="25" spans="1:17" ht="15">
      <c r="A25" s="65">
        <f t="shared" si="1"/>
        <v>12</v>
      </c>
      <c r="B25" s="286" t="s">
        <v>10</v>
      </c>
      <c r="C25" s="239" t="s">
        <v>174</v>
      </c>
      <c r="D25" s="237" t="s">
        <v>175</v>
      </c>
      <c r="E25" s="237" t="s">
        <v>131</v>
      </c>
      <c r="F25" s="240">
        <v>240</v>
      </c>
      <c r="G25" s="69"/>
      <c r="H25" s="70"/>
      <c r="I25" s="70"/>
      <c r="J25" s="70"/>
      <c r="K25" s="70"/>
      <c r="L25" s="71"/>
      <c r="M25" s="69"/>
      <c r="N25" s="70"/>
      <c r="O25" s="70"/>
      <c r="P25" s="70"/>
      <c r="Q25" s="71"/>
    </row>
    <row r="26" spans="1:17" ht="15">
      <c r="A26" s="65">
        <f t="shared" si="1"/>
        <v>13</v>
      </c>
      <c r="B26" s="286" t="s">
        <v>10</v>
      </c>
      <c r="C26" s="239" t="s">
        <v>176</v>
      </c>
      <c r="D26" s="237" t="s">
        <v>177</v>
      </c>
      <c r="E26" s="237" t="s">
        <v>131</v>
      </c>
      <c r="F26" s="240">
        <v>45</v>
      </c>
      <c r="G26" s="69"/>
      <c r="H26" s="70"/>
      <c r="I26" s="70"/>
      <c r="J26" s="70"/>
      <c r="K26" s="70"/>
      <c r="L26" s="71"/>
      <c r="M26" s="69"/>
      <c r="N26" s="70"/>
      <c r="O26" s="70"/>
      <c r="P26" s="70"/>
      <c r="Q26" s="71"/>
    </row>
    <row r="27" spans="1:17" ht="25.5">
      <c r="A27" s="65">
        <f t="shared" si="1"/>
        <v>14</v>
      </c>
      <c r="B27" s="286" t="s">
        <v>10</v>
      </c>
      <c r="C27" s="239" t="s">
        <v>178</v>
      </c>
      <c r="D27" s="237" t="s">
        <v>179</v>
      </c>
      <c r="E27" s="237" t="s">
        <v>131</v>
      </c>
      <c r="F27" s="240">
        <v>20</v>
      </c>
      <c r="G27" s="69"/>
      <c r="H27" s="70"/>
      <c r="I27" s="70"/>
      <c r="J27" s="70"/>
      <c r="K27" s="70"/>
      <c r="L27" s="71"/>
      <c r="M27" s="69"/>
      <c r="N27" s="70"/>
      <c r="O27" s="70"/>
      <c r="P27" s="70"/>
      <c r="Q27" s="71"/>
    </row>
    <row r="28" spans="1:17" ht="15">
      <c r="A28" s="65">
        <f t="shared" si="1"/>
        <v>15</v>
      </c>
      <c r="B28" s="286" t="s">
        <v>10</v>
      </c>
      <c r="C28" s="239" t="s">
        <v>178</v>
      </c>
      <c r="D28" s="237" t="s">
        <v>180</v>
      </c>
      <c r="E28" s="237" t="s">
        <v>131</v>
      </c>
      <c r="F28" s="240">
        <v>10</v>
      </c>
      <c r="G28" s="69"/>
      <c r="H28" s="70"/>
      <c r="I28" s="70"/>
      <c r="J28" s="70"/>
      <c r="K28" s="70"/>
      <c r="L28" s="71"/>
      <c r="M28" s="69"/>
      <c r="N28" s="70"/>
      <c r="O28" s="70"/>
      <c r="P28" s="70"/>
      <c r="Q28" s="71"/>
    </row>
    <row r="29" spans="1:17" ht="15">
      <c r="A29" s="65">
        <f t="shared" si="1"/>
        <v>16</v>
      </c>
      <c r="B29" s="286" t="s">
        <v>10</v>
      </c>
      <c r="C29" s="239" t="s">
        <v>181</v>
      </c>
      <c r="D29" s="237" t="s">
        <v>182</v>
      </c>
      <c r="E29" s="237" t="s">
        <v>131</v>
      </c>
      <c r="F29" s="240">
        <v>100</v>
      </c>
      <c r="G29" s="69"/>
      <c r="H29" s="70"/>
      <c r="I29" s="70"/>
      <c r="J29" s="70"/>
      <c r="K29" s="70"/>
      <c r="L29" s="71"/>
      <c r="M29" s="69"/>
      <c r="N29" s="70"/>
      <c r="O29" s="70"/>
      <c r="P29" s="70"/>
      <c r="Q29" s="71"/>
    </row>
    <row r="30" spans="1:17" ht="15">
      <c r="A30" s="65">
        <f t="shared" si="1"/>
        <v>17</v>
      </c>
      <c r="B30" s="286" t="s">
        <v>10</v>
      </c>
      <c r="C30" s="239" t="s">
        <v>183</v>
      </c>
      <c r="D30" s="237"/>
      <c r="E30" s="237" t="s">
        <v>156</v>
      </c>
      <c r="F30" s="240">
        <v>1</v>
      </c>
      <c r="G30" s="69"/>
      <c r="H30" s="70"/>
      <c r="I30" s="70"/>
      <c r="J30" s="70"/>
      <c r="K30" s="70"/>
      <c r="L30" s="71"/>
      <c r="M30" s="69"/>
      <c r="N30" s="70"/>
      <c r="O30" s="70"/>
      <c r="P30" s="70"/>
      <c r="Q30" s="71"/>
    </row>
    <row r="31" spans="1:17" ht="15.75" thickBot="1">
      <c r="A31" s="122"/>
      <c r="B31" s="118"/>
      <c r="C31" s="105"/>
      <c r="D31" s="105"/>
      <c r="E31" s="75"/>
      <c r="F31" s="104"/>
      <c r="G31" s="69"/>
      <c r="H31" s="70"/>
      <c r="I31" s="103"/>
      <c r="J31" s="103"/>
      <c r="K31" s="103"/>
      <c r="L31" s="107"/>
      <c r="M31" s="106"/>
      <c r="N31" s="103"/>
      <c r="O31" s="103"/>
      <c r="P31" s="103"/>
      <c r="Q31" s="107"/>
    </row>
    <row r="32" spans="1:17" ht="12.75" customHeight="1">
      <c r="A32" s="80"/>
      <c r="B32" s="81"/>
      <c r="C32" s="388" t="s">
        <v>49</v>
      </c>
      <c r="D32" s="388"/>
      <c r="E32" s="388"/>
      <c r="F32" s="388"/>
      <c r="G32" s="388"/>
      <c r="H32" s="388"/>
      <c r="I32" s="388"/>
      <c r="J32" s="388"/>
      <c r="K32" s="388"/>
      <c r="L32" s="388"/>
      <c r="M32" s="140">
        <f>SUM(M14:M31)</f>
        <v>0</v>
      </c>
      <c r="N32" s="141">
        <f>SUM(N14:N31)</f>
        <v>0</v>
      </c>
      <c r="O32" s="141">
        <f>SUM(O14:O31)</f>
        <v>0</v>
      </c>
      <c r="P32" s="141">
        <f>SUM(P14:P31)</f>
        <v>0</v>
      </c>
      <c r="Q32" s="142">
        <f>SUM(Q14:Q31)</f>
        <v>0</v>
      </c>
    </row>
    <row r="33" spans="1:17" ht="15.75" customHeight="1">
      <c r="A33" s="82"/>
      <c r="B33" s="83"/>
      <c r="C33" s="143"/>
      <c r="D33" s="143"/>
      <c r="E33" s="143"/>
      <c r="F33" s="143"/>
      <c r="G33" s="143"/>
      <c r="H33" s="143"/>
      <c r="I33" s="143"/>
      <c r="J33" s="143"/>
      <c r="K33" s="144" t="s">
        <v>84</v>
      </c>
      <c r="L33" s="145">
        <v>0.02</v>
      </c>
      <c r="M33" s="146"/>
      <c r="N33" s="147"/>
      <c r="O33" s="147">
        <f>O32*L33</f>
        <v>0</v>
      </c>
      <c r="P33" s="147"/>
      <c r="Q33" s="148">
        <f>SUM(M33:P33)</f>
        <v>0</v>
      </c>
    </row>
    <row r="34" spans="1:17" ht="16.5" customHeight="1" thickBot="1">
      <c r="A34" s="207"/>
      <c r="B34" s="208"/>
      <c r="C34" s="209"/>
      <c r="D34" s="209"/>
      <c r="E34" s="209"/>
      <c r="F34" s="209"/>
      <c r="G34" s="209"/>
      <c r="H34" s="209"/>
      <c r="I34" s="209"/>
      <c r="J34" s="209"/>
      <c r="K34" s="210" t="s">
        <v>85</v>
      </c>
      <c r="L34" s="211"/>
      <c r="M34" s="212">
        <f>SUM(M32:M33)</f>
        <v>0</v>
      </c>
      <c r="N34" s="159">
        <f>SUM(N32:N33)</f>
        <v>0</v>
      </c>
      <c r="O34" s="159">
        <f>SUM(O32:O33)</f>
        <v>0</v>
      </c>
      <c r="P34" s="159">
        <f>SUM(P32:P33)</f>
        <v>0</v>
      </c>
      <c r="Q34" s="213">
        <f>SUM(Q32:Q33)</f>
        <v>0</v>
      </c>
    </row>
    <row r="35" spans="1:17" ht="15.75" customHeight="1" hidden="1" outlineLevel="1">
      <c r="A35" s="199"/>
      <c r="B35" s="200"/>
      <c r="C35" s="201"/>
      <c r="D35" s="201"/>
      <c r="E35" s="201"/>
      <c r="F35" s="201"/>
      <c r="G35" s="201"/>
      <c r="H35" s="201"/>
      <c r="I35" s="201"/>
      <c r="J35" s="201"/>
      <c r="K35" s="202" t="s">
        <v>86</v>
      </c>
      <c r="L35" s="203" t="str">
        <f>Kopsav!$D$29</f>
        <v>  %</v>
      </c>
      <c r="M35" s="204"/>
      <c r="N35" s="205" t="e">
        <f>N34*L35</f>
        <v>#VALUE!</v>
      </c>
      <c r="O35" s="205" t="e">
        <f>O34*L35</f>
        <v>#VALUE!</v>
      </c>
      <c r="P35" s="205" t="e">
        <f>P34*L35</f>
        <v>#VALUE!</v>
      </c>
      <c r="Q35" s="206" t="e">
        <f>SUM(N35:P35)</f>
        <v>#VALUE!</v>
      </c>
    </row>
    <row r="36" spans="1:17" ht="15.75" customHeight="1" hidden="1" outlineLevel="1">
      <c r="A36" s="82"/>
      <c r="B36" s="83"/>
      <c r="C36" s="143"/>
      <c r="D36" s="143"/>
      <c r="E36" s="143"/>
      <c r="F36" s="143"/>
      <c r="G36" s="143"/>
      <c r="H36" s="143"/>
      <c r="I36" s="143"/>
      <c r="J36" s="143"/>
      <c r="K36" s="144" t="s">
        <v>68</v>
      </c>
      <c r="L36" s="150" t="str">
        <f>Kopsav!$D$31</f>
        <v>  %</v>
      </c>
      <c r="M36" s="151"/>
      <c r="N36" s="147" t="e">
        <f>N34*L36</f>
        <v>#VALUE!</v>
      </c>
      <c r="O36" s="147" t="e">
        <f>O34*L36</f>
        <v>#VALUE!</v>
      </c>
      <c r="P36" s="147" t="e">
        <f>P34*L36</f>
        <v>#VALUE!</v>
      </c>
      <c r="Q36" s="152" t="e">
        <f>SUM(N36:P36)</f>
        <v>#VALUE!</v>
      </c>
    </row>
    <row r="37" spans="1:17" ht="15.75" customHeight="1" hidden="1" outlineLevel="1">
      <c r="A37" s="82"/>
      <c r="B37" s="83"/>
      <c r="C37" s="143"/>
      <c r="D37" s="143"/>
      <c r="E37" s="143"/>
      <c r="F37" s="143"/>
      <c r="G37" s="143"/>
      <c r="H37" s="143"/>
      <c r="I37" s="143"/>
      <c r="J37" s="143"/>
      <c r="K37" s="144" t="s">
        <v>69</v>
      </c>
      <c r="L37" s="153">
        <v>0.2409</v>
      </c>
      <c r="M37" s="151"/>
      <c r="N37" s="147">
        <f>N34*24.09%</f>
        <v>0</v>
      </c>
      <c r="O37" s="147"/>
      <c r="P37" s="147"/>
      <c r="Q37" s="152">
        <f>SUM(N37:P37)</f>
        <v>0</v>
      </c>
    </row>
    <row r="38" spans="1:17" ht="15.75" customHeight="1" hidden="1" outlineLevel="1">
      <c r="A38" s="82"/>
      <c r="B38" s="83"/>
      <c r="C38" s="143"/>
      <c r="D38" s="143"/>
      <c r="E38" s="143"/>
      <c r="F38" s="143"/>
      <c r="G38" s="143"/>
      <c r="H38" s="143"/>
      <c r="I38" s="143"/>
      <c r="J38" s="143"/>
      <c r="K38" s="144" t="s">
        <v>87</v>
      </c>
      <c r="L38" s="154"/>
      <c r="M38" s="151"/>
      <c r="N38" s="147" t="e">
        <f>SUM(N34:N37)</f>
        <v>#VALUE!</v>
      </c>
      <c r="O38" s="147" t="e">
        <f>SUM(O34:O37)</f>
        <v>#VALUE!</v>
      </c>
      <c r="P38" s="147" t="e">
        <f>SUM(P34:P37)</f>
        <v>#VALUE!</v>
      </c>
      <c r="Q38" s="152" t="e">
        <f>SUM(N38:P38)</f>
        <v>#VALUE!</v>
      </c>
    </row>
    <row r="39" spans="1:17" ht="15.75" customHeight="1" hidden="1" outlineLevel="1">
      <c r="A39" s="82"/>
      <c r="B39" s="83"/>
      <c r="C39" s="143"/>
      <c r="D39" s="143"/>
      <c r="E39" s="143"/>
      <c r="F39" s="143"/>
      <c r="G39" s="143"/>
      <c r="H39" s="143"/>
      <c r="I39" s="143"/>
      <c r="J39" s="143"/>
      <c r="K39" s="144" t="s">
        <v>88</v>
      </c>
      <c r="L39" s="150">
        <v>0.21</v>
      </c>
      <c r="M39" s="151"/>
      <c r="N39" s="147"/>
      <c r="O39" s="147"/>
      <c r="P39" s="147"/>
      <c r="Q39" s="152" t="e">
        <f>Q38*21%</f>
        <v>#VALUE!</v>
      </c>
    </row>
    <row r="40" spans="1:17" ht="15.75" customHeight="1" hidden="1" outlineLevel="1" thickBot="1">
      <c r="A40" s="84"/>
      <c r="B40" s="85"/>
      <c r="C40" s="155"/>
      <c r="D40" s="155"/>
      <c r="E40" s="155"/>
      <c r="F40" s="155"/>
      <c r="G40" s="155"/>
      <c r="H40" s="155"/>
      <c r="I40" s="155"/>
      <c r="J40" s="155"/>
      <c r="K40" s="156" t="s">
        <v>89</v>
      </c>
      <c r="L40" s="157"/>
      <c r="M40" s="158"/>
      <c r="N40" s="159"/>
      <c r="O40" s="159"/>
      <c r="P40" s="159"/>
      <c r="Q40" s="160" t="e">
        <f>SUM(Q38:Q39)</f>
        <v>#VALUE!</v>
      </c>
    </row>
    <row r="41" spans="3:4" ht="15" collapsed="1">
      <c r="C41" s="86"/>
      <c r="D41" s="86"/>
    </row>
    <row r="42" spans="3:17" ht="15">
      <c r="C42" s="86"/>
      <c r="D42" s="86"/>
      <c r="F42" s="14"/>
      <c r="J42" s="161"/>
      <c r="K42" s="161"/>
      <c r="O42" s="161" t="s">
        <v>49</v>
      </c>
      <c r="P42" s="95"/>
      <c r="Q42" s="162">
        <f>Q34</f>
        <v>0</v>
      </c>
    </row>
    <row r="43" spans="3:6" ht="15">
      <c r="C43" s="86"/>
      <c r="D43" s="86"/>
      <c r="F43" s="14"/>
    </row>
    <row r="44" spans="1:6" ht="15">
      <c r="A44" s="14" t="s">
        <v>267</v>
      </c>
      <c r="B44" s="14"/>
      <c r="F44" s="14"/>
    </row>
    <row r="45" spans="1:6" ht="15">
      <c r="A45" s="14" t="s">
        <v>52</v>
      </c>
      <c r="B45" s="163"/>
      <c r="C45" s="88"/>
      <c r="D45" s="88"/>
      <c r="F45" s="14"/>
    </row>
    <row r="46" spans="1:6" ht="15">
      <c r="A46" s="14"/>
      <c r="B46" s="14"/>
      <c r="F46" s="14"/>
    </row>
    <row r="47" spans="1:6" ht="15">
      <c r="A47" s="14" t="s">
        <v>270</v>
      </c>
      <c r="B47" s="14"/>
      <c r="F47" s="14"/>
    </row>
    <row r="48" spans="1:16" ht="15">
      <c r="A48" s="14" t="s">
        <v>52</v>
      </c>
      <c r="B48" s="163"/>
      <c r="F48" s="14"/>
      <c r="P48" s="14" t="str">
        <f>Kopsav!$E$18</f>
        <v>2012.gada 18.jūlijā</v>
      </c>
    </row>
    <row r="49" spans="1:6" ht="15">
      <c r="A49" s="14" t="s">
        <v>272</v>
      </c>
      <c r="B49" s="14"/>
      <c r="F49" s="14"/>
    </row>
    <row r="50" spans="1:6" ht="15">
      <c r="A50" s="14"/>
      <c r="B50" s="14"/>
      <c r="F50" s="14"/>
    </row>
    <row r="51" spans="5:6" ht="15">
      <c r="E51" s="97"/>
      <c r="F51" s="97"/>
    </row>
    <row r="52" spans="3:6" ht="15">
      <c r="C52" s="47"/>
      <c r="D52" s="47"/>
      <c r="E52" s="97"/>
      <c r="F52" s="97"/>
    </row>
  </sheetData>
  <sheetProtection selectLockedCells="1" selectUnlockedCells="1"/>
  <mergeCells count="20">
    <mergeCell ref="C32:L32"/>
    <mergeCell ref="N11:N12"/>
    <mergeCell ref="K11:K12"/>
    <mergeCell ref="L11:L12"/>
    <mergeCell ref="M11:M12"/>
    <mergeCell ref="H11:H12"/>
    <mergeCell ref="I11:I12"/>
    <mergeCell ref="J11:J12"/>
    <mergeCell ref="A10:A12"/>
    <mergeCell ref="B10:B12"/>
    <mergeCell ref="C10:C12"/>
    <mergeCell ref="E10:E12"/>
    <mergeCell ref="D10:D12"/>
    <mergeCell ref="P11:P12"/>
    <mergeCell ref="Q11:Q12"/>
    <mergeCell ref="F10:F12"/>
    <mergeCell ref="G10:L10"/>
    <mergeCell ref="M10:Q10"/>
    <mergeCell ref="G11:G12"/>
    <mergeCell ref="O11:O12"/>
  </mergeCells>
  <printOptions/>
  <pageMargins left="0.1798611111111111" right="0.12013888888888889" top="0.6097222222222223" bottom="0.3902777777777778" header="0.5118055555555555" footer="0.511805555555555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52"/>
  <sheetViews>
    <sheetView zoomScale="90" zoomScaleNormal="90" zoomScalePageLayoutView="0" workbookViewId="0" topLeftCell="A67">
      <pane ySplit="2055" topLeftCell="BM10" activePane="topLeft" state="split"/>
      <selection pane="topLeft" activeCell="N12" sqref="N12:N13"/>
      <selection pane="bottomLeft" activeCell="F16" sqref="F16:P29"/>
    </sheetView>
  </sheetViews>
  <sheetFormatPr defaultColWidth="9.140625" defaultRowHeight="12.75" outlineLevelRow="1" outlineLevelCol="1"/>
  <cols>
    <col min="1" max="1" width="5.8515625" style="46" customWidth="1"/>
    <col min="2" max="2" width="9.421875" style="46" customWidth="1"/>
    <col min="3" max="3" width="41.28125" style="14" customWidth="1"/>
    <col min="4" max="4" width="7.28125" style="14" customWidth="1"/>
    <col min="5" max="5" width="8.00390625" style="14" customWidth="1"/>
    <col min="6" max="6" width="7.57421875" style="14" customWidth="1" outlineLevel="1"/>
    <col min="7" max="7" width="10.00390625" style="14" customWidth="1" outlineLevel="1"/>
    <col min="8" max="8" width="9.00390625" style="14" customWidth="1"/>
    <col min="9" max="9" width="11.28125" style="14" customWidth="1"/>
    <col min="10" max="10" width="9.00390625" style="14" customWidth="1"/>
    <col min="11" max="11" width="11.140625" style="14" customWidth="1"/>
    <col min="12" max="12" width="11.28125" style="14" customWidth="1" outlineLevel="1"/>
    <col min="13" max="13" width="9.140625" style="14" customWidth="1"/>
    <col min="14" max="14" width="11.140625" style="14" customWidth="1"/>
    <col min="15" max="15" width="10.140625" style="14" customWidth="1"/>
    <col min="16" max="16" width="10.57421875" style="14" customWidth="1"/>
    <col min="17" max="17" width="11.421875" style="14" customWidth="1"/>
    <col min="18" max="18" width="12.140625" style="14" customWidth="1"/>
    <col min="19" max="16384" width="9.140625" style="14" customWidth="1"/>
  </cols>
  <sheetData>
    <row r="1" ht="18.75">
      <c r="H1" s="7" t="s">
        <v>93</v>
      </c>
    </row>
    <row r="2" ht="15" customHeight="1">
      <c r="H2" s="223" t="s">
        <v>241</v>
      </c>
    </row>
    <row r="3" spans="4:8" ht="15" customHeight="1">
      <c r="D3" s="108"/>
      <c r="H3" s="88"/>
    </row>
    <row r="4" spans="1:2" ht="15" customHeight="1">
      <c r="A4" s="14" t="str">
        <f>Kopsav!$A$10</f>
        <v>Pasūtītājs: Ķekavas novada pašvaldības Kultūras aģentūra</v>
      </c>
      <c r="B4" s="14"/>
    </row>
    <row r="5" spans="1:2" ht="15" customHeight="1">
      <c r="A5" s="14" t="str">
        <f>Kopsav!$A$12</f>
        <v>Objekta nosaukums: BIBLIOTĒKAS PAPLAŠINĀŠANA KATLAKALNA TAUTAS NAMĀ</v>
      </c>
      <c r="B5" s="14"/>
    </row>
    <row r="6" spans="1:2" ht="15" customHeight="1">
      <c r="A6" s="14" t="str">
        <f>Kopsav!$A$13</f>
        <v>Objekta adrese:Ķekavas novads, Ķekavas pagasts, Katlakalns, Pļavniekkalna iela 35</v>
      </c>
      <c r="B6" s="14"/>
    </row>
    <row r="7" spans="1:2" ht="15">
      <c r="A7" s="14" t="str">
        <f>Kopsav!$A$14</f>
        <v>Pasūtījuma Nr.: 206</v>
      </c>
      <c r="B7" s="14"/>
    </row>
    <row r="8" spans="1:2" ht="15">
      <c r="A8" s="14"/>
      <c r="B8" s="14"/>
    </row>
    <row r="9" spans="3:16" ht="15">
      <c r="C9" s="48"/>
      <c r="E9" s="49"/>
      <c r="F9" s="49"/>
      <c r="G9" s="49"/>
      <c r="H9" s="48"/>
      <c r="I9" s="48"/>
      <c r="J9" s="48"/>
      <c r="O9" s="50" t="s">
        <v>98</v>
      </c>
      <c r="P9" s="51">
        <f>O41</f>
        <v>0</v>
      </c>
    </row>
    <row r="10" spans="1:16" ht="12.75" customHeight="1">
      <c r="A10" s="52" t="s">
        <v>97</v>
      </c>
      <c r="B10" s="52"/>
      <c r="C10" s="48"/>
      <c r="E10" s="49"/>
      <c r="F10" s="49"/>
      <c r="G10" s="49"/>
      <c r="H10" s="48"/>
      <c r="I10" s="48"/>
      <c r="J10" s="48"/>
      <c r="N10" s="53"/>
      <c r="P10" s="51"/>
    </row>
    <row r="11" spans="1:16" ht="12.75" customHeight="1">
      <c r="A11" s="358" t="s">
        <v>46</v>
      </c>
      <c r="B11" s="359" t="s">
        <v>73</v>
      </c>
      <c r="C11" s="360" t="s">
        <v>74</v>
      </c>
      <c r="D11" s="360" t="s">
        <v>75</v>
      </c>
      <c r="E11" s="364" t="s">
        <v>76</v>
      </c>
      <c r="F11" s="365" t="s">
        <v>77</v>
      </c>
      <c r="G11" s="365"/>
      <c r="H11" s="365"/>
      <c r="I11" s="365"/>
      <c r="J11" s="365"/>
      <c r="K11" s="365"/>
      <c r="L11" s="365" t="s">
        <v>78</v>
      </c>
      <c r="M11" s="365"/>
      <c r="N11" s="365"/>
      <c r="O11" s="365"/>
      <c r="P11" s="365"/>
    </row>
    <row r="12" spans="1:16" ht="12.75" customHeight="1">
      <c r="A12" s="358"/>
      <c r="B12" s="359"/>
      <c r="C12" s="360"/>
      <c r="D12" s="360"/>
      <c r="E12" s="364"/>
      <c r="F12" s="357" t="s">
        <v>79</v>
      </c>
      <c r="G12" s="361" t="s">
        <v>80</v>
      </c>
      <c r="H12" s="361" t="s">
        <v>63</v>
      </c>
      <c r="I12" s="361" t="s">
        <v>64</v>
      </c>
      <c r="J12" s="361" t="s">
        <v>81</v>
      </c>
      <c r="K12" s="356" t="s">
        <v>82</v>
      </c>
      <c r="L12" s="357" t="s">
        <v>62</v>
      </c>
      <c r="M12" s="361" t="s">
        <v>63</v>
      </c>
      <c r="N12" s="361" t="s">
        <v>64</v>
      </c>
      <c r="O12" s="361" t="s">
        <v>65</v>
      </c>
      <c r="P12" s="356" t="s">
        <v>83</v>
      </c>
    </row>
    <row r="13" spans="1:16" ht="46.5" customHeight="1" thickBot="1">
      <c r="A13" s="358"/>
      <c r="B13" s="359"/>
      <c r="C13" s="360"/>
      <c r="D13" s="360"/>
      <c r="E13" s="364"/>
      <c r="F13" s="357"/>
      <c r="G13" s="361"/>
      <c r="H13" s="361"/>
      <c r="I13" s="361"/>
      <c r="J13" s="361"/>
      <c r="K13" s="356"/>
      <c r="L13" s="357"/>
      <c r="M13" s="361"/>
      <c r="N13" s="361"/>
      <c r="O13" s="361"/>
      <c r="P13" s="356"/>
    </row>
    <row r="14" spans="1:16" ht="13.5" customHeight="1" hidden="1" outlineLevel="1">
      <c r="A14" s="54">
        <v>1</v>
      </c>
      <c r="B14" s="115">
        <f>A14+1</f>
        <v>2</v>
      </c>
      <c r="C14" s="55">
        <f>B14+1</f>
        <v>3</v>
      </c>
      <c r="D14" s="55">
        <f>C14+1</f>
        <v>4</v>
      </c>
      <c r="E14" s="56">
        <f aca="true" t="shared" si="0" ref="E14:P14">D14+1</f>
        <v>5</v>
      </c>
      <c r="F14" s="57">
        <f t="shared" si="0"/>
        <v>6</v>
      </c>
      <c r="G14" s="55">
        <f t="shared" si="0"/>
        <v>7</v>
      </c>
      <c r="H14" s="55">
        <f t="shared" si="0"/>
        <v>8</v>
      </c>
      <c r="I14" s="55">
        <f t="shared" si="0"/>
        <v>9</v>
      </c>
      <c r="J14" s="55">
        <f t="shared" si="0"/>
        <v>10</v>
      </c>
      <c r="K14" s="56">
        <f t="shared" si="0"/>
        <v>11</v>
      </c>
      <c r="L14" s="57">
        <f t="shared" si="0"/>
        <v>12</v>
      </c>
      <c r="M14" s="55">
        <f t="shared" si="0"/>
        <v>13</v>
      </c>
      <c r="N14" s="55">
        <f t="shared" si="0"/>
        <v>14</v>
      </c>
      <c r="O14" s="55">
        <f t="shared" si="0"/>
        <v>15</v>
      </c>
      <c r="P14" s="56">
        <f t="shared" si="0"/>
        <v>16</v>
      </c>
    </row>
    <row r="15" spans="1:16" ht="15" collapsed="1">
      <c r="A15" s="58"/>
      <c r="B15" s="116"/>
      <c r="C15" s="59"/>
      <c r="D15" s="60"/>
      <c r="E15" s="61"/>
      <c r="F15" s="62"/>
      <c r="G15" s="63"/>
      <c r="H15" s="63"/>
      <c r="I15" s="63"/>
      <c r="J15" s="63"/>
      <c r="K15" s="64"/>
      <c r="L15" s="62"/>
      <c r="M15" s="63"/>
      <c r="N15" s="63"/>
      <c r="O15" s="63"/>
      <c r="P15" s="64"/>
    </row>
    <row r="16" spans="1:16" ht="15">
      <c r="A16" s="65">
        <v>1</v>
      </c>
      <c r="B16" s="286" t="s">
        <v>10</v>
      </c>
      <c r="C16" s="245" t="s">
        <v>225</v>
      </c>
      <c r="D16" s="250" t="s">
        <v>131</v>
      </c>
      <c r="E16" s="247">
        <v>425</v>
      </c>
      <c r="F16" s="69"/>
      <c r="G16" s="70"/>
      <c r="H16" s="70"/>
      <c r="I16" s="70"/>
      <c r="J16" s="70"/>
      <c r="K16" s="71"/>
      <c r="L16" s="69"/>
      <c r="M16" s="70"/>
      <c r="N16" s="70"/>
      <c r="O16" s="70"/>
      <c r="P16" s="71"/>
    </row>
    <row r="17" spans="1:16" ht="15">
      <c r="A17" s="65">
        <f>A16+1</f>
        <v>2</v>
      </c>
      <c r="B17" s="286" t="s">
        <v>10</v>
      </c>
      <c r="C17" s="245" t="s">
        <v>226</v>
      </c>
      <c r="D17" s="246" t="s">
        <v>135</v>
      </c>
      <c r="E17" s="247">
        <v>1</v>
      </c>
      <c r="F17" s="69"/>
      <c r="G17" s="70"/>
      <c r="H17" s="70"/>
      <c r="I17" s="70"/>
      <c r="J17" s="70"/>
      <c r="K17" s="71"/>
      <c r="L17" s="69"/>
      <c r="M17" s="70"/>
      <c r="N17" s="70"/>
      <c r="O17" s="70"/>
      <c r="P17" s="71"/>
    </row>
    <row r="18" spans="1:16" ht="15">
      <c r="A18" s="65">
        <f>A17+1</f>
        <v>3</v>
      </c>
      <c r="B18" s="286" t="s">
        <v>10</v>
      </c>
      <c r="C18" s="245" t="s">
        <v>227</v>
      </c>
      <c r="D18" s="246" t="s">
        <v>135</v>
      </c>
      <c r="E18" s="247">
        <v>1</v>
      </c>
      <c r="F18" s="69"/>
      <c r="G18" s="70"/>
      <c r="H18" s="70"/>
      <c r="I18" s="70"/>
      <c r="J18" s="70"/>
      <c r="K18" s="71"/>
      <c r="L18" s="69"/>
      <c r="M18" s="70"/>
      <c r="N18" s="70"/>
      <c r="O18" s="70"/>
      <c r="P18" s="71"/>
    </row>
    <row r="19" spans="1:16" ht="25.5">
      <c r="A19" s="65">
        <f>A18+1</f>
        <v>4</v>
      </c>
      <c r="B19" s="286" t="s">
        <v>10</v>
      </c>
      <c r="C19" s="248" t="s">
        <v>228</v>
      </c>
      <c r="D19" s="246" t="s">
        <v>135</v>
      </c>
      <c r="E19" s="249">
        <v>1</v>
      </c>
      <c r="F19" s="69"/>
      <c r="G19" s="70"/>
      <c r="H19" s="70"/>
      <c r="I19" s="70"/>
      <c r="J19" s="70"/>
      <c r="K19" s="71"/>
      <c r="L19" s="69"/>
      <c r="M19" s="70"/>
      <c r="N19" s="70"/>
      <c r="O19" s="70"/>
      <c r="P19" s="71"/>
    </row>
    <row r="20" spans="1:16" ht="15">
      <c r="A20" s="65">
        <f>A19+1</f>
        <v>5</v>
      </c>
      <c r="B20" s="286" t="s">
        <v>10</v>
      </c>
      <c r="C20" s="245" t="s">
        <v>229</v>
      </c>
      <c r="D20" s="250" t="s">
        <v>135</v>
      </c>
      <c r="E20" s="251">
        <v>1</v>
      </c>
      <c r="F20" s="69"/>
      <c r="G20" s="70"/>
      <c r="H20" s="70"/>
      <c r="I20" s="70"/>
      <c r="J20" s="70"/>
      <c r="K20" s="71"/>
      <c r="L20" s="69"/>
      <c r="M20" s="70"/>
      <c r="N20" s="70"/>
      <c r="O20" s="70"/>
      <c r="P20" s="71"/>
    </row>
    <row r="21" spans="1:16" ht="15">
      <c r="A21" s="65">
        <f>A20+1</f>
        <v>6</v>
      </c>
      <c r="B21" s="286" t="s">
        <v>10</v>
      </c>
      <c r="C21" s="248" t="s">
        <v>230</v>
      </c>
      <c r="D21" s="246" t="s">
        <v>135</v>
      </c>
      <c r="E21" s="252">
        <v>19</v>
      </c>
      <c r="F21" s="69"/>
      <c r="G21" s="70"/>
      <c r="H21" s="70"/>
      <c r="I21" s="70"/>
      <c r="J21" s="70"/>
      <c r="K21" s="71"/>
      <c r="L21" s="69"/>
      <c r="M21" s="70"/>
      <c r="N21" s="70"/>
      <c r="O21" s="70"/>
      <c r="P21" s="71"/>
    </row>
    <row r="22" spans="1:16" ht="15">
      <c r="A22" s="65">
        <f aca="true" t="shared" si="1" ref="A22:A29">A21+1</f>
        <v>7</v>
      </c>
      <c r="B22" s="286" t="s">
        <v>10</v>
      </c>
      <c r="C22" s="253" t="s">
        <v>231</v>
      </c>
      <c r="D22" s="254" t="s">
        <v>137</v>
      </c>
      <c r="E22" s="255">
        <v>9</v>
      </c>
      <c r="F22" s="69"/>
      <c r="G22" s="70"/>
      <c r="H22" s="70"/>
      <c r="I22" s="70"/>
      <c r="J22" s="70"/>
      <c r="K22" s="71"/>
      <c r="L22" s="69"/>
      <c r="M22" s="70"/>
      <c r="N22" s="70"/>
      <c r="O22" s="70"/>
      <c r="P22" s="71"/>
    </row>
    <row r="23" spans="1:16" ht="15">
      <c r="A23" s="65">
        <f t="shared" si="1"/>
        <v>8</v>
      </c>
      <c r="B23" s="286" t="s">
        <v>10</v>
      </c>
      <c r="C23" s="253" t="s">
        <v>232</v>
      </c>
      <c r="D23" s="254" t="s">
        <v>137</v>
      </c>
      <c r="E23" s="255">
        <v>1</v>
      </c>
      <c r="F23" s="69"/>
      <c r="G23" s="70"/>
      <c r="H23" s="70"/>
      <c r="I23" s="70"/>
      <c r="J23" s="70"/>
      <c r="K23" s="71"/>
      <c r="L23" s="69"/>
      <c r="M23" s="70"/>
      <c r="N23" s="70"/>
      <c r="O23" s="70"/>
      <c r="P23" s="71"/>
    </row>
    <row r="24" spans="1:16" ht="15">
      <c r="A24" s="65">
        <f t="shared" si="1"/>
        <v>9</v>
      </c>
      <c r="B24" s="286" t="s">
        <v>10</v>
      </c>
      <c r="C24" s="253" t="s">
        <v>233</v>
      </c>
      <c r="D24" s="246" t="s">
        <v>135</v>
      </c>
      <c r="E24" s="255">
        <v>10</v>
      </c>
      <c r="F24" s="69"/>
      <c r="G24" s="70"/>
      <c r="H24" s="70"/>
      <c r="I24" s="92"/>
      <c r="J24" s="70"/>
      <c r="K24" s="71"/>
      <c r="L24" s="69"/>
      <c r="M24" s="70"/>
      <c r="N24" s="70"/>
      <c r="O24" s="70"/>
      <c r="P24" s="71"/>
    </row>
    <row r="25" spans="1:16" ht="15">
      <c r="A25" s="65">
        <f t="shared" si="1"/>
        <v>10</v>
      </c>
      <c r="B25" s="286" t="s">
        <v>10</v>
      </c>
      <c r="C25" s="253" t="s">
        <v>234</v>
      </c>
      <c r="D25" s="254" t="s">
        <v>137</v>
      </c>
      <c r="E25" s="255">
        <v>1</v>
      </c>
      <c r="F25" s="69"/>
      <c r="G25" s="70"/>
      <c r="H25" s="70"/>
      <c r="I25" s="70"/>
      <c r="J25" s="70"/>
      <c r="K25" s="71"/>
      <c r="L25" s="69"/>
      <c r="M25" s="70"/>
      <c r="N25" s="70"/>
      <c r="O25" s="70"/>
      <c r="P25" s="71"/>
    </row>
    <row r="26" spans="1:16" ht="15">
      <c r="A26" s="65">
        <f t="shared" si="1"/>
        <v>11</v>
      </c>
      <c r="B26" s="286" t="s">
        <v>10</v>
      </c>
      <c r="C26" s="253" t="s">
        <v>235</v>
      </c>
      <c r="D26" s="246" t="s">
        <v>135</v>
      </c>
      <c r="E26" s="255">
        <v>1</v>
      </c>
      <c r="F26" s="69"/>
      <c r="G26" s="70"/>
      <c r="H26" s="70"/>
      <c r="I26" s="70"/>
      <c r="J26" s="70"/>
      <c r="K26" s="71"/>
      <c r="L26" s="69"/>
      <c r="M26" s="70"/>
      <c r="N26" s="70"/>
      <c r="O26" s="70"/>
      <c r="P26" s="71"/>
    </row>
    <row r="27" spans="1:16" ht="15">
      <c r="A27" s="65">
        <f t="shared" si="1"/>
        <v>12</v>
      </c>
      <c r="B27" s="286" t="s">
        <v>10</v>
      </c>
      <c r="C27" s="253" t="s">
        <v>236</v>
      </c>
      <c r="D27" s="254" t="s">
        <v>131</v>
      </c>
      <c r="E27" s="251">
        <v>20</v>
      </c>
      <c r="F27" s="69"/>
      <c r="G27" s="70"/>
      <c r="H27" s="70"/>
      <c r="I27" s="92"/>
      <c r="J27" s="70"/>
      <c r="K27" s="71"/>
      <c r="L27" s="69"/>
      <c r="M27" s="70"/>
      <c r="N27" s="70"/>
      <c r="O27" s="70"/>
      <c r="P27" s="71"/>
    </row>
    <row r="28" spans="1:16" ht="15">
      <c r="A28" s="65">
        <f t="shared" si="1"/>
        <v>13</v>
      </c>
      <c r="B28" s="286" t="s">
        <v>10</v>
      </c>
      <c r="C28" s="253" t="s">
        <v>237</v>
      </c>
      <c r="D28" s="254" t="s">
        <v>131</v>
      </c>
      <c r="E28" s="251">
        <v>25</v>
      </c>
      <c r="F28" s="69"/>
      <c r="G28" s="70"/>
      <c r="H28" s="70"/>
      <c r="I28" s="92"/>
      <c r="J28" s="70"/>
      <c r="K28" s="71"/>
      <c r="L28" s="69"/>
      <c r="M28" s="70"/>
      <c r="N28" s="70"/>
      <c r="O28" s="70"/>
      <c r="P28" s="71"/>
    </row>
    <row r="29" spans="1:16" ht="15">
      <c r="A29" s="65">
        <f t="shared" si="1"/>
        <v>14</v>
      </c>
      <c r="B29" s="286" t="s">
        <v>10</v>
      </c>
      <c r="C29" s="245" t="s">
        <v>238</v>
      </c>
      <c r="D29" s="254" t="s">
        <v>137</v>
      </c>
      <c r="E29" s="255">
        <v>1</v>
      </c>
      <c r="F29" s="69"/>
      <c r="G29" s="70"/>
      <c r="H29" s="70"/>
      <c r="I29" s="70"/>
      <c r="J29" s="70"/>
      <c r="K29" s="71"/>
      <c r="L29" s="69"/>
      <c r="M29" s="70"/>
      <c r="N29" s="70"/>
      <c r="O29" s="70"/>
      <c r="P29" s="71"/>
    </row>
    <row r="30" spans="1:16" ht="15.75" thickBot="1">
      <c r="A30" s="73"/>
      <c r="B30" s="118"/>
      <c r="C30" s="74"/>
      <c r="D30" s="75"/>
      <c r="E30" s="76"/>
      <c r="F30" s="77"/>
      <c r="G30" s="78"/>
      <c r="H30" s="78"/>
      <c r="I30" s="78"/>
      <c r="J30" s="78"/>
      <c r="K30" s="79"/>
      <c r="L30" s="77"/>
      <c r="M30" s="78"/>
      <c r="N30" s="78"/>
      <c r="O30" s="78"/>
      <c r="P30" s="79"/>
    </row>
    <row r="31" spans="1:16" ht="12.75" customHeight="1">
      <c r="A31" s="80"/>
      <c r="B31" s="81"/>
      <c r="C31" s="388" t="s">
        <v>49</v>
      </c>
      <c r="D31" s="388"/>
      <c r="E31" s="388"/>
      <c r="F31" s="388"/>
      <c r="G31" s="388"/>
      <c r="H31" s="388"/>
      <c r="I31" s="388"/>
      <c r="J31" s="388"/>
      <c r="K31" s="388"/>
      <c r="L31" s="140">
        <f>SUM(L15:L30)</f>
        <v>0</v>
      </c>
      <c r="M31" s="141">
        <f>SUM(M15:M30)</f>
        <v>0</v>
      </c>
      <c r="N31" s="141">
        <f>SUM(N15:N30)</f>
        <v>0</v>
      </c>
      <c r="O31" s="141">
        <f>SUM(O15:O30)</f>
        <v>0</v>
      </c>
      <c r="P31" s="142">
        <f>SUM(P15:P30)</f>
        <v>0</v>
      </c>
    </row>
    <row r="32" spans="1:16" ht="15.75" customHeight="1">
      <c r="A32" s="82"/>
      <c r="B32" s="83"/>
      <c r="C32" s="143"/>
      <c r="D32" s="143"/>
      <c r="E32" s="143"/>
      <c r="F32" s="143"/>
      <c r="G32" s="143"/>
      <c r="H32" s="143"/>
      <c r="I32" s="143"/>
      <c r="J32" s="144" t="s">
        <v>84</v>
      </c>
      <c r="K32" s="145">
        <v>0.02</v>
      </c>
      <c r="L32" s="146"/>
      <c r="M32" s="147"/>
      <c r="N32" s="147">
        <f>N31*K32</f>
        <v>0</v>
      </c>
      <c r="O32" s="147"/>
      <c r="P32" s="148">
        <f>SUM(L32:O32)</f>
        <v>0</v>
      </c>
    </row>
    <row r="33" spans="1:16" ht="15.75" customHeight="1" thickBot="1">
      <c r="A33" s="207"/>
      <c r="B33" s="208"/>
      <c r="C33" s="209"/>
      <c r="D33" s="209"/>
      <c r="E33" s="209"/>
      <c r="F33" s="209"/>
      <c r="G33" s="209"/>
      <c r="H33" s="209"/>
      <c r="I33" s="209"/>
      <c r="J33" s="210" t="s">
        <v>85</v>
      </c>
      <c r="K33" s="211"/>
      <c r="L33" s="212">
        <f>SUM(L31:L32)</f>
        <v>0</v>
      </c>
      <c r="M33" s="159">
        <f>SUM(M31:M32)</f>
        <v>0</v>
      </c>
      <c r="N33" s="159">
        <f>SUM(N31:N32)</f>
        <v>0</v>
      </c>
      <c r="O33" s="159">
        <f>SUM(O31:O32)</f>
        <v>0</v>
      </c>
      <c r="P33" s="213">
        <f>SUM(P31:P32)</f>
        <v>0</v>
      </c>
    </row>
    <row r="34" spans="1:16" ht="15.75" customHeight="1" hidden="1" outlineLevel="1">
      <c r="A34" s="199"/>
      <c r="B34" s="200"/>
      <c r="C34" s="201"/>
      <c r="D34" s="201"/>
      <c r="E34" s="201"/>
      <c r="F34" s="201"/>
      <c r="G34" s="201"/>
      <c r="H34" s="201"/>
      <c r="I34" s="201"/>
      <c r="J34" s="202" t="s">
        <v>86</v>
      </c>
      <c r="K34" s="214" t="str">
        <f>Kopsav!$D$29</f>
        <v>  %</v>
      </c>
      <c r="L34" s="205"/>
      <c r="M34" s="205" t="e">
        <f>M33*K34</f>
        <v>#VALUE!</v>
      </c>
      <c r="N34" s="205" t="e">
        <f>N33*K34</f>
        <v>#VALUE!</v>
      </c>
      <c r="O34" s="205" t="e">
        <f>O33*K34</f>
        <v>#VALUE!</v>
      </c>
      <c r="P34" s="206" t="e">
        <f>SUM(M34:O34)</f>
        <v>#VALUE!</v>
      </c>
    </row>
    <row r="35" spans="1:16" ht="15.75" customHeight="1" hidden="1" outlineLevel="1">
      <c r="A35" s="82"/>
      <c r="B35" s="83"/>
      <c r="C35" s="143"/>
      <c r="D35" s="143"/>
      <c r="E35" s="143"/>
      <c r="F35" s="143"/>
      <c r="G35" s="143"/>
      <c r="H35" s="143"/>
      <c r="I35" s="143"/>
      <c r="J35" s="144" t="s">
        <v>68</v>
      </c>
      <c r="K35" s="145" t="str">
        <f>Kopsav!$D$31</f>
        <v>  %</v>
      </c>
      <c r="L35" s="147"/>
      <c r="M35" s="147" t="e">
        <f>M33*K35</f>
        <v>#VALUE!</v>
      </c>
      <c r="N35" s="147" t="e">
        <f>N33*K35</f>
        <v>#VALUE!</v>
      </c>
      <c r="O35" s="147" t="e">
        <f>O33*K35</f>
        <v>#VALUE!</v>
      </c>
      <c r="P35" s="152" t="e">
        <f>SUM(M35:O35)</f>
        <v>#VALUE!</v>
      </c>
    </row>
    <row r="36" spans="1:16" ht="15.75" customHeight="1" hidden="1" outlineLevel="1">
      <c r="A36" s="82"/>
      <c r="B36" s="83"/>
      <c r="C36" s="143"/>
      <c r="D36" s="143"/>
      <c r="E36" s="143"/>
      <c r="F36" s="143"/>
      <c r="G36" s="143"/>
      <c r="H36" s="143"/>
      <c r="I36" s="143"/>
      <c r="J36" s="144" t="s">
        <v>69</v>
      </c>
      <c r="K36" s="164">
        <v>0.2409</v>
      </c>
      <c r="L36" s="147"/>
      <c r="M36" s="147">
        <f>M33*24.09%</f>
        <v>0</v>
      </c>
      <c r="N36" s="147"/>
      <c r="O36" s="147"/>
      <c r="P36" s="152">
        <f>SUM(M36:O36)</f>
        <v>0</v>
      </c>
    </row>
    <row r="37" spans="1:16" ht="15.75" customHeight="1" hidden="1" outlineLevel="1">
      <c r="A37" s="82"/>
      <c r="B37" s="83"/>
      <c r="C37" s="143"/>
      <c r="D37" s="143"/>
      <c r="E37" s="143"/>
      <c r="F37" s="143"/>
      <c r="G37" s="143"/>
      <c r="H37" s="143"/>
      <c r="I37" s="143"/>
      <c r="J37" s="144" t="s">
        <v>87</v>
      </c>
      <c r="K37" s="165"/>
      <c r="L37" s="147"/>
      <c r="M37" s="147" t="e">
        <f>SUM(M33:M36)</f>
        <v>#VALUE!</v>
      </c>
      <c r="N37" s="147" t="e">
        <f>SUM(N33:N36)</f>
        <v>#VALUE!</v>
      </c>
      <c r="O37" s="147" t="e">
        <f>SUM(O33:O36)</f>
        <v>#VALUE!</v>
      </c>
      <c r="P37" s="152" t="e">
        <f>SUM(M37:O37)</f>
        <v>#VALUE!</v>
      </c>
    </row>
    <row r="38" spans="1:16" ht="15.75" customHeight="1" hidden="1" outlineLevel="1">
      <c r="A38" s="82"/>
      <c r="B38" s="83"/>
      <c r="C38" s="143"/>
      <c r="D38" s="143"/>
      <c r="E38" s="143"/>
      <c r="F38" s="143"/>
      <c r="G38" s="143"/>
      <c r="H38" s="143"/>
      <c r="I38" s="143"/>
      <c r="J38" s="144" t="s">
        <v>88</v>
      </c>
      <c r="K38" s="145">
        <v>0.21</v>
      </c>
      <c r="L38" s="147"/>
      <c r="M38" s="147"/>
      <c r="N38" s="147"/>
      <c r="O38" s="147"/>
      <c r="P38" s="152" t="e">
        <f>P37*21%</f>
        <v>#VALUE!</v>
      </c>
    </row>
    <row r="39" spans="1:16" ht="15.75" customHeight="1" hidden="1" outlineLevel="1" thickBot="1">
      <c r="A39" s="84"/>
      <c r="B39" s="85"/>
      <c r="C39" s="155"/>
      <c r="D39" s="155"/>
      <c r="E39" s="155"/>
      <c r="F39" s="155"/>
      <c r="G39" s="155"/>
      <c r="H39" s="155"/>
      <c r="I39" s="155"/>
      <c r="J39" s="156" t="s">
        <v>89</v>
      </c>
      <c r="K39" s="166"/>
      <c r="L39" s="159"/>
      <c r="M39" s="159"/>
      <c r="N39" s="159"/>
      <c r="O39" s="159"/>
      <c r="P39" s="160" t="e">
        <f>SUM(P37:P38)</f>
        <v>#VALUE!</v>
      </c>
    </row>
    <row r="40" ht="15" collapsed="1">
      <c r="C40" s="86"/>
    </row>
    <row r="41" spans="2:16" ht="15">
      <c r="B41" s="46" t="s">
        <v>239</v>
      </c>
      <c r="N41" s="161" t="s">
        <v>49</v>
      </c>
      <c r="O41" s="363">
        <f>P33</f>
        <v>0</v>
      </c>
      <c r="P41" s="363"/>
    </row>
    <row r="42" ht="15">
      <c r="B42" s="46" t="s">
        <v>240</v>
      </c>
    </row>
    <row r="43" spans="2:3" ht="15">
      <c r="B43" s="256"/>
      <c r="C43" s="86"/>
    </row>
    <row r="44" spans="1:2" ht="15">
      <c r="A44" s="14" t="s">
        <v>267</v>
      </c>
      <c r="B44" s="14"/>
    </row>
    <row r="45" spans="1:3" ht="15">
      <c r="A45" s="14" t="s">
        <v>52</v>
      </c>
      <c r="B45" s="163"/>
      <c r="C45" s="88"/>
    </row>
    <row r="46" spans="1:2" ht="15">
      <c r="A46" s="14"/>
      <c r="B46" s="14"/>
    </row>
    <row r="47" spans="1:2" ht="15">
      <c r="A47" s="14" t="s">
        <v>270</v>
      </c>
      <c r="B47" s="14"/>
    </row>
    <row r="48" spans="1:15" ht="15">
      <c r="A48" s="14" t="s">
        <v>52</v>
      </c>
      <c r="B48" s="163"/>
      <c r="O48" s="14" t="str">
        <f>Kopsav!$E$18</f>
        <v>2012.gada 18.jūlijā</v>
      </c>
    </row>
    <row r="49" spans="1:2" ht="15">
      <c r="A49" s="14" t="s">
        <v>272</v>
      </c>
      <c r="B49" s="14"/>
    </row>
    <row r="50" spans="1:16" ht="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1:16" ht="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</sheetData>
  <sheetProtection selectLockedCells="1" selectUnlockedCells="1"/>
  <mergeCells count="20">
    <mergeCell ref="C31:K31"/>
    <mergeCell ref="O41:P41"/>
    <mergeCell ref="M12:M13"/>
    <mergeCell ref="N12:N13"/>
    <mergeCell ref="O12:O13"/>
    <mergeCell ref="P12:P13"/>
    <mergeCell ref="E11:E13"/>
    <mergeCell ref="F11:K11"/>
    <mergeCell ref="L11:P11"/>
    <mergeCell ref="F12:F13"/>
    <mergeCell ref="K12:K13"/>
    <mergeCell ref="L12:L13"/>
    <mergeCell ref="A11:A13"/>
    <mergeCell ref="B11:B13"/>
    <mergeCell ref="C11:C13"/>
    <mergeCell ref="D11:D13"/>
    <mergeCell ref="G12:G13"/>
    <mergeCell ref="H12:H13"/>
    <mergeCell ref="I12:I13"/>
    <mergeCell ref="J12:J13"/>
  </mergeCells>
  <printOptions/>
  <pageMargins left="0.25" right="0.25" top="0.5597222222222222" bottom="0.2" header="0.5118055555555555" footer="0.2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ilga.vieglina</cp:lastModifiedBy>
  <cp:lastPrinted>2012-07-18T11:09:10Z</cp:lastPrinted>
  <dcterms:created xsi:type="dcterms:W3CDTF">2011-06-30T09:19:11Z</dcterms:created>
  <dcterms:modified xsi:type="dcterms:W3CDTF">2012-12-10T08:20:07Z</dcterms:modified>
  <cp:category/>
  <cp:version/>
  <cp:contentType/>
  <cp:contentStatus/>
</cp:coreProperties>
</file>